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eLoya/Travelers SA website/2022 Tour Results/Hyatt Finale/"/>
    </mc:Choice>
  </mc:AlternateContent>
  <xr:revisionPtr revIDLastSave="0" documentId="13_ncr:1_{4B602729-A2E9-EB4A-BA3F-2BE4D8A9D5F0}" xr6:coauthVersionLast="47" xr6:coauthVersionMax="47" xr10:uidLastSave="{00000000-0000-0000-0000-000000000000}"/>
  <bookViews>
    <workbookView xWindow="1800" yWindow="500" windowWidth="36740" windowHeight="21560" activeTab="3" xr2:uid="{00000000-000D-0000-FFFF-FFFF00000000}"/>
  </bookViews>
  <sheets>
    <sheet name="Sheet4" sheetId="7" r:id="rId1"/>
    <sheet name="Sheet1" sheetId="2" state="hidden" r:id="rId2"/>
    <sheet name="Sheet2" sheetId="3" state="hidden" r:id="rId3"/>
    <sheet name="Scorecard" sheetId="4" r:id="rId4"/>
    <sheet name="FIELD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4" l="1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K60" i="4" s="1"/>
  <c r="I61" i="4"/>
  <c r="J61" i="4"/>
  <c r="I62" i="4"/>
  <c r="J62" i="4"/>
  <c r="I63" i="4"/>
  <c r="J63" i="4"/>
  <c r="I64" i="4"/>
  <c r="K64" i="4" s="1"/>
  <c r="J64" i="4"/>
  <c r="I65" i="4"/>
  <c r="K65" i="4" s="1"/>
  <c r="M65" i="4" s="1"/>
  <c r="J65" i="4"/>
  <c r="J52" i="4"/>
  <c r="I52" i="4"/>
  <c r="N7" i="4"/>
  <c r="X16" i="4"/>
  <c r="X14" i="4"/>
  <c r="X19" i="4"/>
  <c r="N19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25" i="4"/>
  <c r="T26" i="4"/>
  <c r="T27" i="4"/>
  <c r="T28" i="4"/>
  <c r="X28" i="4" s="1"/>
  <c r="Y28" i="4" s="1"/>
  <c r="T29" i="4"/>
  <c r="T30" i="4"/>
  <c r="T31" i="4"/>
  <c r="T32" i="4"/>
  <c r="T33" i="4"/>
  <c r="T34" i="4"/>
  <c r="T35" i="4"/>
  <c r="T36" i="4"/>
  <c r="T37" i="4"/>
  <c r="T38" i="4"/>
  <c r="T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25" i="4"/>
  <c r="P26" i="4"/>
  <c r="P27" i="4"/>
  <c r="P28" i="4"/>
  <c r="P29" i="4"/>
  <c r="P30" i="4"/>
  <c r="P31" i="4"/>
  <c r="P32" i="4"/>
  <c r="P33" i="4"/>
  <c r="P34" i="4"/>
  <c r="P35" i="4"/>
  <c r="P36" i="4"/>
  <c r="X36" i="4" s="1"/>
  <c r="Y36" i="4" s="1"/>
  <c r="P37" i="4"/>
  <c r="P38" i="4"/>
  <c r="P25" i="4"/>
  <c r="O26" i="4"/>
  <c r="O27" i="4"/>
  <c r="O28" i="4"/>
  <c r="O29" i="4"/>
  <c r="O30" i="4"/>
  <c r="O31" i="4"/>
  <c r="O32" i="4"/>
  <c r="O33" i="4"/>
  <c r="O34" i="4"/>
  <c r="X34" i="4" s="1"/>
  <c r="O35" i="4"/>
  <c r="O36" i="4"/>
  <c r="O37" i="4"/>
  <c r="O38" i="4"/>
  <c r="O25" i="4"/>
  <c r="L28" i="4"/>
  <c r="L29" i="4"/>
  <c r="L30" i="4"/>
  <c r="L31" i="4"/>
  <c r="L32" i="4"/>
  <c r="L33" i="4"/>
  <c r="L34" i="4"/>
  <c r="L35" i="4"/>
  <c r="L36" i="4"/>
  <c r="L37" i="4"/>
  <c r="L38" i="4"/>
  <c r="L27" i="4"/>
  <c r="J23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25" i="4"/>
  <c r="L26" i="4"/>
  <c r="L25" i="4"/>
  <c r="K26" i="4"/>
  <c r="N26" i="4" s="1"/>
  <c r="Y26" i="4" s="1"/>
  <c r="K27" i="4"/>
  <c r="K28" i="4"/>
  <c r="K29" i="4"/>
  <c r="K30" i="4"/>
  <c r="K31" i="4"/>
  <c r="K32" i="4"/>
  <c r="K33" i="4"/>
  <c r="K34" i="4"/>
  <c r="K35" i="4"/>
  <c r="K36" i="4"/>
  <c r="K37" i="4"/>
  <c r="K38" i="4"/>
  <c r="K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25" i="4"/>
  <c r="G23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25" i="4"/>
  <c r="F26" i="4"/>
  <c r="F27" i="4"/>
  <c r="N27" i="4" s="1"/>
  <c r="Y27" i="4" s="1"/>
  <c r="F28" i="4"/>
  <c r="F29" i="4"/>
  <c r="F30" i="4"/>
  <c r="F31" i="4"/>
  <c r="F32" i="4"/>
  <c r="F33" i="4"/>
  <c r="F34" i="4"/>
  <c r="F35" i="4"/>
  <c r="F36" i="4"/>
  <c r="F37" i="4"/>
  <c r="F38" i="4"/>
  <c r="F25" i="4"/>
  <c r="F23" i="4"/>
  <c r="E23" i="4"/>
  <c r="N14" i="4"/>
  <c r="Y14" i="4" s="1"/>
  <c r="Z14" i="4" s="1"/>
  <c r="N16" i="4"/>
  <c r="Y16" i="4" s="1"/>
  <c r="Z16" i="4" s="1"/>
  <c r="E26" i="4"/>
  <c r="E27" i="4"/>
  <c r="E28" i="4"/>
  <c r="E29" i="4"/>
  <c r="N29" i="4" s="1"/>
  <c r="Y29" i="4" s="1"/>
  <c r="E30" i="4"/>
  <c r="E31" i="4"/>
  <c r="E32" i="4"/>
  <c r="N32" i="4" s="1"/>
  <c r="Y32" i="4" s="1"/>
  <c r="E33" i="4"/>
  <c r="E34" i="4"/>
  <c r="E35" i="4"/>
  <c r="E36" i="4"/>
  <c r="E37" i="4"/>
  <c r="E38" i="4"/>
  <c r="E25" i="4"/>
  <c r="X3" i="4"/>
  <c r="N3" i="4"/>
  <c r="D6" i="4"/>
  <c r="D8" i="4"/>
  <c r="L54" i="4" s="1"/>
  <c r="D18" i="4"/>
  <c r="L64" i="4" s="1"/>
  <c r="D12" i="4"/>
  <c r="D10" i="4"/>
  <c r="D13" i="4"/>
  <c r="D11" i="4"/>
  <c r="D9" i="4"/>
  <c r="L55" i="4" s="1"/>
  <c r="D15" i="4"/>
  <c r="L61" i="4" s="1"/>
  <c r="D17" i="4"/>
  <c r="L63" i="4" s="1"/>
  <c r="D16" i="4"/>
  <c r="D14" i="4"/>
  <c r="D19" i="4"/>
  <c r="L65" i="4" s="1"/>
  <c r="D7" i="4"/>
  <c r="L53" i="4" s="1"/>
  <c r="Y19" i="4"/>
  <c r="X37" i="4"/>
  <c r="X38" i="4"/>
  <c r="N38" i="4"/>
  <c r="Y38" i="4" s="1"/>
  <c r="N37" i="4"/>
  <c r="Y37" i="4"/>
  <c r="N36" i="4"/>
  <c r="W23" i="4"/>
  <c r="V23" i="4"/>
  <c r="U23" i="4"/>
  <c r="T23" i="4"/>
  <c r="S23" i="4"/>
  <c r="R23" i="4"/>
  <c r="Q23" i="4"/>
  <c r="P23" i="4"/>
  <c r="O23" i="4"/>
  <c r="H23" i="4"/>
  <c r="I23" i="4"/>
  <c r="K23" i="4"/>
  <c r="L23" i="4"/>
  <c r="M23" i="4"/>
  <c r="X8" i="4"/>
  <c r="X18" i="4"/>
  <c r="X12" i="4"/>
  <c r="Y12" i="4" s="1"/>
  <c r="Z12" i="4" s="1"/>
  <c r="X10" i="4"/>
  <c r="X13" i="4"/>
  <c r="X11" i="4"/>
  <c r="X9" i="4"/>
  <c r="X15" i="4"/>
  <c r="X17" i="4"/>
  <c r="X6" i="4"/>
  <c r="K52" i="4" s="1"/>
  <c r="X7" i="4"/>
  <c r="Y7" i="4" s="1"/>
  <c r="Z7" i="4" s="1"/>
  <c r="K53" i="4"/>
  <c r="M53" i="4" s="1"/>
  <c r="N6" i="4"/>
  <c r="Y6" i="4" s="1"/>
  <c r="N17" i="4"/>
  <c r="K63" i="4" s="1"/>
  <c r="M63" i="4" s="1"/>
  <c r="N15" i="4"/>
  <c r="Y15" i="4" s="1"/>
  <c r="Z15" i="4" s="1"/>
  <c r="N9" i="4"/>
  <c r="Y9" i="4" s="1"/>
  <c r="Z9" i="4" s="1"/>
  <c r="N11" i="4"/>
  <c r="N13" i="4"/>
  <c r="N10" i="4"/>
  <c r="Y10" i="4" s="1"/>
  <c r="Z10" i="4" s="1"/>
  <c r="N12" i="4"/>
  <c r="N18" i="4"/>
  <c r="N8" i="4"/>
  <c r="Z27" i="3"/>
  <c r="Y27" i="3"/>
  <c r="O27" i="3"/>
  <c r="K62" i="4"/>
  <c r="X35" i="4"/>
  <c r="X25" i="4"/>
  <c r="Y18" i="4"/>
  <c r="X31" i="4"/>
  <c r="N30" i="4"/>
  <c r="Y30" i="4" s="1"/>
  <c r="N33" i="4"/>
  <c r="N25" i="4"/>
  <c r="N31" i="4"/>
  <c r="Y31" i="4" s="1"/>
  <c r="X26" i="4"/>
  <c r="X32" i="4"/>
  <c r="X33" i="4"/>
  <c r="N28" i="4"/>
  <c r="N34" i="4"/>
  <c r="X30" i="4"/>
  <c r="N35" i="4"/>
  <c r="X27" i="4"/>
  <c r="X29" i="4"/>
  <c r="Y3" i="4"/>
  <c r="Y35" i="4"/>
  <c r="Y33" i="4"/>
  <c r="Y25" i="4"/>
  <c r="K59" i="4" l="1"/>
  <c r="Y34" i="4"/>
  <c r="M59" i="4"/>
  <c r="K54" i="4"/>
  <c r="M54" i="4" s="1"/>
  <c r="M64" i="4"/>
  <c r="Y8" i="4"/>
  <c r="Z8" i="4" s="1"/>
  <c r="Z19" i="4"/>
  <c r="Y13" i="4"/>
  <c r="Z13" i="4" s="1"/>
  <c r="Y11" i="4"/>
  <c r="Z11" i="4" s="1"/>
  <c r="L52" i="4"/>
  <c r="L59" i="4"/>
  <c r="L60" i="4"/>
  <c r="M60" i="4" s="1"/>
  <c r="Z18" i="4"/>
  <c r="K57" i="4"/>
  <c r="M57" i="4" s="1"/>
  <c r="K58" i="4"/>
  <c r="M58" i="4" s="1"/>
  <c r="K55" i="4"/>
  <c r="M55" i="4" s="1"/>
  <c r="K56" i="4"/>
  <c r="L56" i="4"/>
  <c r="L62" i="4"/>
  <c r="M62" i="4" s="1"/>
  <c r="K61" i="4"/>
  <c r="M61" i="4" s="1"/>
  <c r="L58" i="4"/>
  <c r="L57" i="4"/>
  <c r="Y17" i="4"/>
  <c r="Z17" i="4" s="1"/>
  <c r="M56" i="4" l="1"/>
</calcChain>
</file>

<file path=xl/sharedStrings.xml><?xml version="1.0" encoding="utf-8"?>
<sst xmlns="http://schemas.openxmlformats.org/spreadsheetml/2006/main" count="388" uniqueCount="86">
  <si>
    <t>Black</t>
  </si>
  <si>
    <t>1 UP</t>
  </si>
  <si>
    <t>Blue</t>
  </si>
  <si>
    <t>2 UP</t>
  </si>
  <si>
    <t>White</t>
  </si>
  <si>
    <t>#</t>
  </si>
  <si>
    <t>Name</t>
  </si>
  <si>
    <t>2022 Earnings</t>
  </si>
  <si>
    <t>Course HDCP</t>
  </si>
  <si>
    <t>OUT</t>
  </si>
  <si>
    <t>IN</t>
  </si>
  <si>
    <t>TOTAL</t>
  </si>
  <si>
    <t>NET</t>
  </si>
  <si>
    <t>Ramiro Longoria</t>
  </si>
  <si>
    <t>John Pittman</t>
  </si>
  <si>
    <t>Joe Loya</t>
  </si>
  <si>
    <t>Anthony Campbell</t>
  </si>
  <si>
    <t>Charlie Gomez</t>
  </si>
  <si>
    <t>Victor Darnold</t>
  </si>
  <si>
    <t>John Tirey</t>
  </si>
  <si>
    <t>Jerry Thompson</t>
  </si>
  <si>
    <t>Mario Perez</t>
  </si>
  <si>
    <t>Carlos Cantu</t>
  </si>
  <si>
    <t>James Cervantes</t>
  </si>
  <si>
    <t>Ronald Tatsch</t>
  </si>
  <si>
    <t>Raul Medellin</t>
  </si>
  <si>
    <t>Corky Diaz DeLeon</t>
  </si>
  <si>
    <t>Mike VonK</t>
  </si>
  <si>
    <t>Gabe Martinez</t>
  </si>
  <si>
    <t>Gilbert Molleda</t>
  </si>
  <si>
    <t>front 9</t>
  </si>
  <si>
    <t>back 9</t>
  </si>
  <si>
    <t>73.1/125</t>
  </si>
  <si>
    <t>36.6/125</t>
  </si>
  <si>
    <t>71.5/113</t>
  </si>
  <si>
    <t>35.8/113</t>
  </si>
  <si>
    <t>71.2/122</t>
  </si>
  <si>
    <t>35.6/122</t>
  </si>
  <si>
    <t>67.7/113</t>
  </si>
  <si>
    <t>33.9/113</t>
  </si>
  <si>
    <t>-</t>
  </si>
  <si>
    <t xml:space="preserve"> </t>
  </si>
  <si>
    <t>Men</t>
  </si>
  <si>
    <t>Tees</t>
  </si>
  <si>
    <t>Ladies</t>
  </si>
  <si>
    <t>Hole</t>
  </si>
  <si>
    <t>Par</t>
  </si>
  <si>
    <t>SI</t>
  </si>
  <si>
    <t>Red</t>
  </si>
  <si>
    <t>Gold</t>
  </si>
  <si>
    <t>Out</t>
  </si>
  <si>
    <t>In</t>
  </si>
  <si>
    <t>Total</t>
  </si>
  <si>
    <t>Men CR/Slope</t>
  </si>
  <si>
    <t>Women CR/Slope</t>
  </si>
  <si>
    <t>PAR</t>
  </si>
  <si>
    <t>HOLE</t>
  </si>
  <si>
    <t>RED</t>
  </si>
  <si>
    <t>Total Net</t>
  </si>
  <si>
    <t>DOTS</t>
  </si>
  <si>
    <t>BEST SCORE ON HOLE</t>
  </si>
  <si>
    <t>DATA INPUT</t>
  </si>
  <si>
    <r>
      <rPr>
        <b/>
        <sz val="5"/>
        <rFont val="Arial"/>
        <family val="2"/>
      </rPr>
      <t xml:space="preserve">WHS
</t>
    </r>
    <r>
      <rPr>
        <b/>
        <sz val="5"/>
        <rFont val="Arial"/>
        <family val="2"/>
      </rPr>
      <t>Handicap Index</t>
    </r>
  </si>
  <si>
    <t>Day 2 Totals</t>
  </si>
  <si>
    <t>Hyatt Creeks ‐ Oaks</t>
  </si>
  <si>
    <r>
      <rPr>
        <sz val="10"/>
        <color rgb="FFFFFFFF"/>
        <rFont val="Times New Roman"/>
        <family val="1"/>
      </rPr>
      <t>T</t>
    </r>
  </si>
  <si>
    <r>
      <rPr>
        <sz val="10"/>
        <color rgb="FFFFFFFF"/>
        <rFont val="Times New Roman"/>
        <family val="1"/>
      </rPr>
      <t>TIPS</t>
    </r>
  </si>
  <si>
    <r>
      <rPr>
        <sz val="10"/>
        <color rgb="FFFFFFFF"/>
        <rFont val="Times New Roman"/>
        <family val="1"/>
      </rPr>
      <t>3 UP</t>
    </r>
  </si>
  <si>
    <r>
      <rPr>
        <sz val="10"/>
        <color rgb="FFFFFFFF"/>
        <rFont val="Times New Roman"/>
        <family val="1"/>
      </rPr>
      <t>Black</t>
    </r>
  </si>
  <si>
    <r>
      <rPr>
        <sz val="10"/>
        <color rgb="FFFFFFFF"/>
        <rFont val="Times New Roman"/>
        <family val="1"/>
      </rPr>
      <t>Red</t>
    </r>
  </si>
  <si>
    <r>
      <rPr>
        <sz val="10"/>
        <rFont val="Times New Roman"/>
        <family val="1"/>
      </rPr>
      <t>WHS
Handicap Index</t>
    </r>
  </si>
  <si>
    <r>
      <rPr>
        <sz val="10"/>
        <color rgb="FFFFFFFF"/>
        <rFont val="Times New Roman"/>
        <family val="1"/>
      </rPr>
      <t>Course HDCP</t>
    </r>
  </si>
  <si>
    <r>
      <rPr>
        <sz val="10"/>
        <rFont val="Times New Roman"/>
        <family val="1"/>
      </rPr>
      <t>Carlos Cantu</t>
    </r>
  </si>
  <si>
    <r>
      <rPr>
        <sz val="10"/>
        <rFont val="Times New Roman"/>
        <family val="1"/>
      </rPr>
      <t>Ramiro Longoria</t>
    </r>
  </si>
  <si>
    <t>Day 1 Totals</t>
  </si>
  <si>
    <t>Hyatt Lakes‐Creeks</t>
  </si>
  <si>
    <t>Blue 1</t>
  </si>
  <si>
    <t>White 2</t>
  </si>
  <si>
    <t>Red 3</t>
  </si>
  <si>
    <t>Hyatt Hill Country Day 1 - Lakes/Creeks</t>
  </si>
  <si>
    <t>Lakes</t>
  </si>
  <si>
    <t>Creeks</t>
  </si>
  <si>
    <t>Hole #</t>
  </si>
  <si>
    <t>Handicap</t>
  </si>
  <si>
    <t>DQ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</si>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</sst>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\$#,##0"/>
  </numFmts>
  <fonts count="15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5"/>
      <name val="Arial"/>
      <family val="2"/>
    </font>
    <font>
      <sz val="10"/>
      <name val="Times New Roman"/>
      <family val="1"/>
    </font>
    <font>
      <sz val="10"/>
      <color rgb="FFFFFFFF"/>
      <name val="Times New Roman"/>
      <family val="1"/>
    </font>
    <font>
      <sz val="8"/>
      <name val="Times New Roman"/>
      <family val="1"/>
    </font>
    <font>
      <b/>
      <sz val="14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theme="5" tint="-0.249977111117893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5E035"/>
        <bgColor indexed="64"/>
      </patternFill>
    </fill>
    <fill>
      <patternFill patternType="solid">
        <fgColor rgb="FF000000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D8E4BC"/>
        <bgColor rgb="FFFFFFFF"/>
      </patternFill>
    </fill>
    <fill>
      <patternFill patternType="solid">
        <fgColor rgb="FFF1F1F1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11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12" borderId="1" xfId="0" applyFont="1" applyFill="1" applyBorder="1" applyAlignment="1">
      <alignment horizontal="left" wrapText="1"/>
    </xf>
    <xf numFmtId="0" fontId="7" fillId="7" borderId="0" xfId="0" applyFont="1" applyFill="1" applyAlignment="1">
      <alignment horizontal="center" vertical="top" wrapText="1"/>
    </xf>
    <xf numFmtId="1" fontId="1" fillId="8" borderId="3" xfId="0" applyNumberFormat="1" applyFont="1" applyFill="1" applyBorder="1" applyAlignment="1">
      <alignment horizontal="right" vertical="top" indent="1" shrinkToFit="1"/>
    </xf>
    <xf numFmtId="1" fontId="1" fillId="0" borderId="1" xfId="0" applyNumberFormat="1" applyFont="1" applyBorder="1" applyAlignment="1">
      <alignment horizontal="center" vertical="top" shrinkToFit="1"/>
    </xf>
    <xf numFmtId="1" fontId="8" fillId="9" borderId="1" xfId="0" applyNumberFormat="1" applyFont="1" applyFill="1" applyBorder="1" applyAlignment="1">
      <alignment horizontal="center" vertical="top" shrinkToFit="1"/>
    </xf>
    <xf numFmtId="0" fontId="7" fillId="8" borderId="3" xfId="0" applyFont="1" applyFill="1" applyBorder="1" applyAlignment="1">
      <alignment horizontal="right" vertical="top" wrapText="1" indent="1"/>
    </xf>
    <xf numFmtId="0" fontId="7" fillId="0" borderId="1" xfId="0" applyFont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right" vertical="top" wrapText="1" indent="1"/>
    </xf>
    <xf numFmtId="0" fontId="7" fillId="11" borderId="1" xfId="0" applyFont="1" applyFill="1" applyBorder="1" applyAlignment="1">
      <alignment horizontal="left" wrapText="1"/>
    </xf>
    <xf numFmtId="0" fontId="7" fillId="11" borderId="1" xfId="0" applyFont="1" applyFill="1" applyBorder="1" applyAlignment="1">
      <alignment horizontal="right" wrapText="1"/>
    </xf>
    <xf numFmtId="0" fontId="7" fillId="7" borderId="9" xfId="0" applyFont="1" applyFill="1" applyBorder="1" applyAlignment="1">
      <alignment horizontal="left" vertical="center" wrapText="1" indent="1"/>
    </xf>
    <xf numFmtId="0" fontId="7" fillId="8" borderId="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0" fontId="7" fillId="11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shrinkToFit="1"/>
    </xf>
    <xf numFmtId="1" fontId="1" fillId="0" borderId="1" xfId="0" applyNumberFormat="1" applyFont="1" applyBorder="1" applyAlignment="1">
      <alignment horizontal="right" vertical="top" indent="1" shrinkToFit="1"/>
    </xf>
    <xf numFmtId="1" fontId="1" fillId="12" borderId="1" xfId="0" applyNumberFormat="1" applyFont="1" applyFill="1" applyBorder="1" applyAlignment="1">
      <alignment horizontal="left" vertical="top" shrinkToFit="1"/>
    </xf>
    <xf numFmtId="0" fontId="7" fillId="12" borderId="1" xfId="0" applyFont="1" applyFill="1" applyBorder="1" applyAlignment="1">
      <alignment horizontal="left" vertical="top" wrapText="1"/>
    </xf>
    <xf numFmtId="165" fontId="1" fillId="12" borderId="1" xfId="0" applyNumberFormat="1" applyFont="1" applyFill="1" applyBorder="1" applyAlignment="1">
      <alignment horizontal="right" vertical="top" shrinkToFit="1"/>
    </xf>
    <xf numFmtId="1" fontId="1" fillId="12" borderId="1" xfId="0" applyNumberFormat="1" applyFont="1" applyFill="1" applyBorder="1" applyAlignment="1">
      <alignment horizontal="center" vertical="top" shrinkToFit="1"/>
    </xf>
    <xf numFmtId="1" fontId="1" fillId="12" borderId="1" xfId="0" applyNumberFormat="1" applyFont="1" applyFill="1" applyBorder="1" applyAlignment="1">
      <alignment horizontal="right" vertical="top" indent="1" shrinkToFit="1"/>
    </xf>
    <xf numFmtId="164" fontId="1" fillId="12" borderId="1" xfId="0" applyNumberFormat="1" applyFont="1" applyFill="1" applyBorder="1" applyAlignment="1">
      <alignment horizontal="center" vertical="top" shrinkToFit="1"/>
    </xf>
    <xf numFmtId="164" fontId="1" fillId="0" borderId="1" xfId="0" applyNumberFormat="1" applyFont="1" applyBorder="1" applyAlignment="1">
      <alignment horizontal="center" vertical="top" shrinkToFit="1"/>
    </xf>
    <xf numFmtId="165" fontId="1" fillId="5" borderId="7" xfId="1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1" fontId="3" fillId="5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" fontId="1" fillId="8" borderId="3" xfId="0" applyNumberFormat="1" applyFont="1" applyFill="1" applyBorder="1" applyAlignment="1">
      <alignment horizontal="left" vertical="top" indent="2" shrinkToFit="1"/>
    </xf>
    <xf numFmtId="1" fontId="8" fillId="9" borderId="1" xfId="0" applyNumberFormat="1" applyFont="1" applyFill="1" applyBorder="1" applyAlignment="1">
      <alignment horizontal="right" vertical="top" indent="1" shrinkToFit="1"/>
    </xf>
    <xf numFmtId="0" fontId="7" fillId="7" borderId="0" xfId="0" applyFont="1" applyFill="1" applyAlignment="1">
      <alignment horizontal="right" vertical="top" wrapText="1" indent="1"/>
    </xf>
    <xf numFmtId="0" fontId="7" fillId="8" borderId="3" xfId="0" applyFont="1" applyFill="1" applyBorder="1" applyAlignment="1">
      <alignment horizontal="left" vertical="top" wrapText="1" indent="1"/>
    </xf>
    <xf numFmtId="0" fontId="7" fillId="9" borderId="1" xfId="0" applyFont="1" applyFill="1" applyBorder="1" applyAlignment="1">
      <alignment horizontal="right" vertical="top" wrapText="1" indent="1"/>
    </xf>
    <xf numFmtId="0" fontId="7" fillId="7" borderId="8" xfId="0" applyFont="1" applyFill="1" applyBorder="1" applyAlignment="1">
      <alignment horizontal="right" vertical="top" wrapText="1" indent="1"/>
    </xf>
    <xf numFmtId="0" fontId="7" fillId="8" borderId="1" xfId="0" applyFont="1" applyFill="1" applyBorder="1" applyAlignment="1">
      <alignment horizontal="left" vertical="top" wrapText="1" indent="1"/>
    </xf>
    <xf numFmtId="0" fontId="7" fillId="11" borderId="1" xfId="0" applyFont="1" applyFill="1" applyBorder="1" applyAlignment="1">
      <alignment horizontal="right" wrapText="1" indent="1"/>
    </xf>
    <xf numFmtId="1" fontId="1" fillId="5" borderId="1" xfId="0" applyNumberFormat="1" applyFont="1" applyFill="1" applyBorder="1" applyAlignment="1">
      <alignment horizontal="left" vertical="top" shrinkToFit="1"/>
    </xf>
    <xf numFmtId="0" fontId="7" fillId="5" borderId="1" xfId="0" applyFont="1" applyFill="1" applyBorder="1" applyAlignment="1">
      <alignment horizontal="left" vertical="top" wrapText="1"/>
    </xf>
    <xf numFmtId="164" fontId="1" fillId="5" borderId="1" xfId="0" applyNumberFormat="1" applyFont="1" applyFill="1" applyBorder="1" applyAlignment="1">
      <alignment horizontal="center" vertical="top" shrinkToFit="1"/>
    </xf>
    <xf numFmtId="1" fontId="1" fillId="13" borderId="1" xfId="0" applyNumberFormat="1" applyFont="1" applyFill="1" applyBorder="1" applyAlignment="1">
      <alignment horizontal="left" vertical="top" shrinkToFit="1"/>
    </xf>
    <xf numFmtId="0" fontId="7" fillId="13" borderId="1" xfId="0" applyFont="1" applyFill="1" applyBorder="1" applyAlignment="1">
      <alignment horizontal="left" vertical="top" wrapText="1"/>
    </xf>
    <xf numFmtId="164" fontId="1" fillId="13" borderId="1" xfId="0" applyNumberFormat="1" applyFont="1" applyFill="1" applyBorder="1" applyAlignment="1">
      <alignment horizontal="center" vertical="top" shrinkToFit="1"/>
    </xf>
    <xf numFmtId="0" fontId="7" fillId="0" borderId="0" xfId="0" applyFont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top" wrapText="1"/>
    </xf>
    <xf numFmtId="1" fontId="1" fillId="12" borderId="0" xfId="0" applyNumberFormat="1" applyFont="1" applyFill="1" applyBorder="1" applyAlignment="1">
      <alignment horizontal="left" vertical="top" shrinkToFit="1"/>
    </xf>
    <xf numFmtId="165" fontId="1" fillId="12" borderId="0" xfId="0" applyNumberFormat="1" applyFont="1" applyFill="1" applyBorder="1" applyAlignment="1">
      <alignment horizontal="right" vertical="top" shrinkToFit="1"/>
    </xf>
    <xf numFmtId="164" fontId="1" fillId="12" borderId="9" xfId="0" applyNumberFormat="1" applyFont="1" applyFill="1" applyBorder="1" applyAlignment="1">
      <alignment horizontal="center" vertical="top" shrinkToFit="1"/>
    </xf>
    <xf numFmtId="0" fontId="1" fillId="1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3" fillId="5" borderId="1" xfId="0" applyNumberFormat="1" applyFont="1" applyFill="1" applyBorder="1" applyAlignment="1">
      <alignment horizontal="right" vertical="top" indent="1" shrinkToFit="1"/>
    </xf>
    <xf numFmtId="2" fontId="3" fillId="5" borderId="1" xfId="0" applyNumberFormat="1" applyFont="1" applyFill="1" applyBorder="1" applyAlignment="1">
      <alignment horizontal="center" vertical="top" shrinkToFit="1"/>
    </xf>
    <xf numFmtId="2" fontId="3" fillId="5" borderId="1" xfId="0" applyNumberFormat="1" applyFont="1" applyFill="1" applyBorder="1" applyAlignment="1">
      <alignment horizontal="left" wrapText="1"/>
    </xf>
    <xf numFmtId="2" fontId="3" fillId="13" borderId="1" xfId="0" applyNumberFormat="1" applyFont="1" applyFill="1" applyBorder="1" applyAlignment="1">
      <alignment horizontal="right" vertical="top" indent="1" shrinkToFit="1"/>
    </xf>
    <xf numFmtId="2" fontId="3" fillId="13" borderId="1" xfId="0" applyNumberFormat="1" applyFont="1" applyFill="1" applyBorder="1" applyAlignment="1">
      <alignment horizontal="center" vertical="top" shrinkToFit="1"/>
    </xf>
    <xf numFmtId="2" fontId="3" fillId="13" borderId="1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12" borderId="2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left" wrapText="1"/>
    </xf>
    <xf numFmtId="1" fontId="10" fillId="0" borderId="1" xfId="1" applyNumberFormat="1" applyFont="1" applyBorder="1" applyAlignment="1">
      <alignment horizont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7" fillId="12" borderId="7" xfId="0" applyFont="1" applyFill="1" applyBorder="1" applyAlignment="1">
      <alignment horizontal="left" vertical="top" wrapText="1"/>
    </xf>
    <xf numFmtId="0" fontId="7" fillId="14" borderId="7" xfId="0" applyFont="1" applyFill="1" applyBorder="1" applyAlignment="1">
      <alignment horizontal="left" vertical="top" wrapText="1"/>
    </xf>
    <xf numFmtId="0" fontId="7" fillId="15" borderId="7" xfId="0" applyFont="1" applyFill="1" applyBorder="1" applyAlignment="1">
      <alignment horizontal="left" vertical="top" wrapText="1"/>
    </xf>
    <xf numFmtId="164" fontId="10" fillId="12" borderId="1" xfId="0" applyNumberFormat="1" applyFont="1" applyFill="1" applyBorder="1" applyAlignment="1">
      <alignment horizontal="center" vertical="center" shrinkToFit="1"/>
    </xf>
    <xf numFmtId="1" fontId="10" fillId="12" borderId="1" xfId="0" applyNumberFormat="1" applyFont="1" applyFill="1" applyBorder="1" applyAlignment="1">
      <alignment horizontal="center" vertical="center" shrinkToFit="1"/>
    </xf>
    <xf numFmtId="164" fontId="10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0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10" borderId="2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left" vertical="top" wrapText="1" indent="6"/>
    </xf>
    <xf numFmtId="0" fontId="7" fillId="11" borderId="6" xfId="0" applyFont="1" applyFill="1" applyBorder="1" applyAlignment="1">
      <alignment horizontal="left" vertical="top" wrapText="1" indent="6"/>
    </xf>
    <xf numFmtId="0" fontId="7" fillId="11" borderId="3" xfId="0" applyFont="1" applyFill="1" applyBorder="1" applyAlignment="1">
      <alignment horizontal="left" vertical="top" wrapText="1" indent="6"/>
    </xf>
    <xf numFmtId="0" fontId="7" fillId="11" borderId="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00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5E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F3E0-8598-804B-955B-3790DF193912}">
  <dimension ref="A1:N18"/>
  <sheetViews>
    <sheetView zoomScale="160" zoomScaleNormal="160" workbookViewId="0">
      <selection activeCell="I5" sqref="I5"/>
    </sheetView>
  </sheetViews>
  <sheetFormatPr baseColWidth="10" defaultColWidth="10.796875" defaultRowHeight="13"/>
  <sheetData>
    <row r="1" spans="1:14" s="74" customFormat="1" ht="16" customHeight="1">
      <c r="A1" s="130"/>
      <c r="B1" s="130"/>
      <c r="C1" s="130"/>
      <c r="D1" s="130"/>
      <c r="E1" s="38" t="s">
        <v>65</v>
      </c>
      <c r="F1" s="76">
        <v>1</v>
      </c>
      <c r="G1" s="40">
        <v>2</v>
      </c>
      <c r="H1" s="77">
        <v>3</v>
      </c>
      <c r="I1" s="132"/>
      <c r="J1" s="133"/>
      <c r="K1" s="133"/>
      <c r="L1" s="133"/>
      <c r="M1" s="133"/>
      <c r="N1" s="73"/>
    </row>
    <row r="2" spans="1:14" s="74" customFormat="1" ht="16" customHeight="1">
      <c r="A2" s="130"/>
      <c r="B2" s="130"/>
      <c r="C2" s="130"/>
      <c r="D2" s="130"/>
      <c r="E2" s="78" t="s">
        <v>66</v>
      </c>
      <c r="F2" s="79" t="s">
        <v>1</v>
      </c>
      <c r="G2" s="43" t="s">
        <v>3</v>
      </c>
      <c r="H2" s="80" t="s">
        <v>67</v>
      </c>
      <c r="I2" s="134" t="s">
        <v>74</v>
      </c>
      <c r="J2" s="135"/>
      <c r="K2" s="135"/>
      <c r="L2" s="135"/>
      <c r="M2" s="136"/>
      <c r="N2" s="73"/>
    </row>
    <row r="3" spans="1:14" s="74" customFormat="1" ht="16" customHeight="1">
      <c r="A3" s="131"/>
      <c r="B3" s="131"/>
      <c r="C3" s="131"/>
      <c r="D3" s="131"/>
      <c r="E3" s="81" t="s">
        <v>68</v>
      </c>
      <c r="F3" s="82" t="s">
        <v>2</v>
      </c>
      <c r="G3" s="43" t="s">
        <v>4</v>
      </c>
      <c r="H3" s="80" t="s">
        <v>69</v>
      </c>
      <c r="I3" s="137" t="s">
        <v>75</v>
      </c>
      <c r="J3" s="138"/>
      <c r="K3" s="138"/>
      <c r="L3" s="138"/>
      <c r="M3" s="139"/>
      <c r="N3" s="73"/>
    </row>
    <row r="4" spans="1:14" s="74" customFormat="1" ht="42">
      <c r="A4" s="47" t="s">
        <v>5</v>
      </c>
      <c r="B4" s="47" t="s">
        <v>6</v>
      </c>
      <c r="C4" s="48" t="s">
        <v>7</v>
      </c>
      <c r="D4" s="35" t="s">
        <v>70</v>
      </c>
      <c r="E4" s="49" t="s">
        <v>71</v>
      </c>
      <c r="F4" s="50" t="s">
        <v>8</v>
      </c>
      <c r="G4" s="51" t="s">
        <v>8</v>
      </c>
      <c r="H4" s="52" t="s">
        <v>71</v>
      </c>
      <c r="I4" s="83" t="s">
        <v>9</v>
      </c>
      <c r="J4" s="83" t="s">
        <v>10</v>
      </c>
      <c r="K4" s="53" t="s">
        <v>11</v>
      </c>
      <c r="L4" s="47" t="s">
        <v>8</v>
      </c>
      <c r="M4" s="53" t="s">
        <v>12</v>
      </c>
      <c r="N4" s="75"/>
    </row>
    <row r="5" spans="1:14" s="74" customFormat="1" ht="16" customHeight="1">
      <c r="A5" s="54">
        <v>1</v>
      </c>
      <c r="B5" s="55" t="s">
        <v>13</v>
      </c>
      <c r="C5" s="56">
        <v>3320000</v>
      </c>
      <c r="D5" s="64">
        <v>12.2</v>
      </c>
      <c r="E5" s="57">
        <v>16</v>
      </c>
      <c r="F5" s="40">
        <v>13</v>
      </c>
      <c r="G5" s="36"/>
      <c r="H5" s="36"/>
      <c r="I5" s="110"/>
      <c r="J5" s="110"/>
      <c r="K5" s="110"/>
      <c r="L5" s="110"/>
      <c r="M5" s="110"/>
      <c r="N5" s="73"/>
    </row>
    <row r="6" spans="1:14" s="74" customFormat="1" ht="16" customHeight="1">
      <c r="A6" s="54">
        <v>2</v>
      </c>
      <c r="B6" s="55" t="s">
        <v>23</v>
      </c>
      <c r="C6" s="56">
        <v>720000</v>
      </c>
      <c r="D6" s="64">
        <v>14.7</v>
      </c>
      <c r="E6" s="57">
        <v>19</v>
      </c>
      <c r="F6" s="40">
        <v>16</v>
      </c>
      <c r="G6" s="36"/>
      <c r="H6" s="36"/>
      <c r="I6" s="110"/>
      <c r="J6" s="110"/>
      <c r="K6" s="110"/>
      <c r="L6" s="110"/>
      <c r="M6" s="110"/>
      <c r="N6" s="73"/>
    </row>
    <row r="7" spans="1:14" s="74" customFormat="1" ht="16" customHeight="1">
      <c r="A7" s="54">
        <v>3</v>
      </c>
      <c r="B7" s="55" t="s">
        <v>15</v>
      </c>
      <c r="C7" s="56">
        <v>1936000</v>
      </c>
      <c r="D7" s="64">
        <v>12.2</v>
      </c>
      <c r="E7" s="57">
        <v>16</v>
      </c>
      <c r="F7" s="40">
        <v>13</v>
      </c>
      <c r="G7" s="40">
        <v>8</v>
      </c>
      <c r="H7" s="36"/>
      <c r="I7" s="110"/>
      <c r="J7" s="110"/>
      <c r="K7" s="110"/>
      <c r="L7" s="110"/>
      <c r="M7" s="110"/>
      <c r="N7" s="73"/>
    </row>
    <row r="8" spans="1:14" s="74" customFormat="1" ht="16" customHeight="1">
      <c r="A8" s="58">
        <v>4</v>
      </c>
      <c r="B8" s="59" t="s">
        <v>14</v>
      </c>
      <c r="C8" s="60">
        <v>1503333</v>
      </c>
      <c r="D8" s="63">
        <v>14.9</v>
      </c>
      <c r="E8" s="62">
        <v>19</v>
      </c>
      <c r="F8" s="61">
        <v>17</v>
      </c>
      <c r="G8" s="61">
        <v>11</v>
      </c>
      <c r="H8" s="37"/>
      <c r="I8" s="110"/>
      <c r="J8" s="110"/>
      <c r="K8" s="110"/>
      <c r="L8" s="110"/>
      <c r="M8" s="110"/>
      <c r="N8" s="73"/>
    </row>
    <row r="9" spans="1:14" s="74" customFormat="1" ht="16" customHeight="1">
      <c r="A9" s="58">
        <v>5</v>
      </c>
      <c r="B9" s="59" t="s">
        <v>16</v>
      </c>
      <c r="C9" s="60">
        <v>855000</v>
      </c>
      <c r="D9" s="63">
        <v>7.5</v>
      </c>
      <c r="E9" s="62">
        <v>10</v>
      </c>
      <c r="F9" s="61">
        <v>8</v>
      </c>
      <c r="G9" s="37"/>
      <c r="H9" s="37"/>
      <c r="I9" s="110"/>
      <c r="J9" s="110"/>
      <c r="K9" s="110"/>
      <c r="L9" s="110"/>
      <c r="M9" s="110"/>
      <c r="N9" s="73"/>
    </row>
    <row r="10" spans="1:14" s="74" customFormat="1" ht="16" customHeight="1">
      <c r="A10" s="58">
        <v>6</v>
      </c>
      <c r="B10" s="59" t="s">
        <v>17</v>
      </c>
      <c r="C10" s="60">
        <v>2360000</v>
      </c>
      <c r="D10" s="63">
        <v>9.9</v>
      </c>
      <c r="E10" s="62">
        <v>13</v>
      </c>
      <c r="F10" s="61">
        <v>11</v>
      </c>
      <c r="G10" s="37"/>
      <c r="H10" s="37"/>
      <c r="I10" s="110"/>
      <c r="J10" s="110"/>
      <c r="K10" s="110"/>
      <c r="L10" s="110"/>
      <c r="M10" s="110"/>
      <c r="N10" s="73"/>
    </row>
    <row r="11" spans="1:14" s="74" customFormat="1" ht="16" customHeight="1">
      <c r="A11" s="54">
        <v>7</v>
      </c>
      <c r="B11" s="55" t="s">
        <v>19</v>
      </c>
      <c r="C11" s="56">
        <v>1208333</v>
      </c>
      <c r="D11" s="64">
        <v>15.2</v>
      </c>
      <c r="E11" s="57">
        <v>19</v>
      </c>
      <c r="F11" s="40">
        <v>17</v>
      </c>
      <c r="G11" s="36"/>
      <c r="H11" s="36"/>
      <c r="I11" s="110"/>
      <c r="J11" s="110"/>
      <c r="K11" s="110"/>
      <c r="L11" s="110"/>
      <c r="M11" s="110"/>
      <c r="N11" s="73"/>
    </row>
    <row r="12" spans="1:14" s="74" customFormat="1" ht="16" customHeight="1">
      <c r="A12" s="54">
        <v>8</v>
      </c>
      <c r="B12" s="55" t="s">
        <v>21</v>
      </c>
      <c r="C12" s="56">
        <v>711000</v>
      </c>
      <c r="D12" s="64">
        <v>17.899999999999999</v>
      </c>
      <c r="E12" s="57">
        <v>23</v>
      </c>
      <c r="F12" s="40">
        <v>20</v>
      </c>
      <c r="G12" s="36"/>
      <c r="H12" s="36"/>
      <c r="I12" s="110"/>
      <c r="J12" s="110"/>
      <c r="K12" s="110"/>
      <c r="L12" s="110"/>
      <c r="M12" s="110"/>
      <c r="N12" s="73"/>
    </row>
    <row r="13" spans="1:14" s="74" customFormat="1" ht="16" customHeight="1">
      <c r="A13" s="54">
        <v>9</v>
      </c>
      <c r="B13" s="55" t="s">
        <v>22</v>
      </c>
      <c r="C13" s="56">
        <v>2370000</v>
      </c>
      <c r="D13" s="64">
        <v>10.8</v>
      </c>
      <c r="E13" s="57">
        <v>14</v>
      </c>
      <c r="F13" s="40">
        <v>12</v>
      </c>
      <c r="G13" s="36"/>
      <c r="H13" s="36"/>
      <c r="I13" s="110"/>
      <c r="J13" s="110"/>
      <c r="K13" s="110"/>
      <c r="L13" s="110"/>
      <c r="M13" s="110"/>
      <c r="N13" s="73"/>
    </row>
    <row r="14" spans="1:14" s="74" customFormat="1" ht="16" customHeight="1">
      <c r="A14" s="54">
        <v>10</v>
      </c>
      <c r="B14" s="55" t="s">
        <v>18</v>
      </c>
      <c r="C14" s="56">
        <v>1860000</v>
      </c>
      <c r="D14" s="64">
        <v>16.3</v>
      </c>
      <c r="E14" s="57">
        <v>21</v>
      </c>
      <c r="F14" s="40">
        <v>18</v>
      </c>
      <c r="G14" s="36"/>
      <c r="H14" s="36"/>
      <c r="I14" s="110"/>
      <c r="J14" s="110"/>
      <c r="K14" s="110"/>
      <c r="L14" s="110"/>
      <c r="M14" s="110"/>
      <c r="N14" s="73"/>
    </row>
    <row r="15" spans="1:14" s="74" customFormat="1" ht="16" customHeight="1">
      <c r="A15" s="58">
        <v>11</v>
      </c>
      <c r="B15" s="59" t="s">
        <v>20</v>
      </c>
      <c r="C15" s="60">
        <v>220000</v>
      </c>
      <c r="D15" s="63">
        <v>27.2</v>
      </c>
      <c r="E15" s="62">
        <v>28</v>
      </c>
      <c r="F15" s="61">
        <v>28</v>
      </c>
      <c r="G15" s="61">
        <v>24</v>
      </c>
      <c r="H15" s="62">
        <v>26</v>
      </c>
      <c r="I15" s="110"/>
      <c r="J15" s="110"/>
      <c r="K15" s="110"/>
      <c r="L15" s="110"/>
      <c r="M15" s="110"/>
      <c r="N15" s="73"/>
    </row>
    <row r="16" spans="1:14" s="74" customFormat="1" ht="16" customHeight="1">
      <c r="A16" s="58">
        <v>12</v>
      </c>
      <c r="B16" s="59" t="s">
        <v>25</v>
      </c>
      <c r="C16" s="60">
        <v>1300000</v>
      </c>
      <c r="D16" s="63">
        <v>12.8</v>
      </c>
      <c r="E16" s="62">
        <v>17</v>
      </c>
      <c r="F16" s="61">
        <v>14</v>
      </c>
      <c r="G16" s="37"/>
      <c r="H16" s="37"/>
      <c r="I16" s="110"/>
      <c r="J16" s="110"/>
      <c r="K16" s="110"/>
      <c r="L16" s="110"/>
      <c r="M16" s="110"/>
      <c r="N16" s="73"/>
    </row>
    <row r="17" spans="1:14" s="74" customFormat="1" ht="16" customHeight="1">
      <c r="A17" s="58">
        <v>13</v>
      </c>
      <c r="B17" s="59" t="s">
        <v>28</v>
      </c>
      <c r="C17" s="60">
        <v>145000</v>
      </c>
      <c r="D17" s="63">
        <v>19.3</v>
      </c>
      <c r="E17" s="62">
        <v>24</v>
      </c>
      <c r="F17" s="61">
        <v>22</v>
      </c>
      <c r="G17" s="37"/>
      <c r="H17" s="37"/>
      <c r="I17" s="110"/>
      <c r="J17" s="110"/>
      <c r="K17" s="110"/>
      <c r="L17" s="110"/>
      <c r="M17" s="110"/>
      <c r="N17" s="73"/>
    </row>
    <row r="18" spans="1:14" s="74" customFormat="1" ht="16" customHeight="1">
      <c r="A18" s="58">
        <v>14</v>
      </c>
      <c r="B18" s="59" t="s">
        <v>29</v>
      </c>
      <c r="C18" s="60">
        <v>230000</v>
      </c>
      <c r="D18" s="63">
        <v>23.1</v>
      </c>
      <c r="E18" s="62">
        <v>29</v>
      </c>
      <c r="F18" s="61">
        <v>26</v>
      </c>
      <c r="G18" s="37"/>
      <c r="H18" s="37"/>
      <c r="I18" s="110"/>
      <c r="J18" s="110"/>
      <c r="K18" s="110"/>
      <c r="L18" s="110"/>
      <c r="M18" s="110"/>
      <c r="N18" s="73"/>
    </row>
  </sheetData>
  <mergeCells count="4">
    <mergeCell ref="A1:D3"/>
    <mergeCell ref="I1:M1"/>
    <mergeCell ref="I2:M2"/>
    <mergeCell ref="I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A3DB-050D-A342-90D4-5148AA0F8FC0}">
  <dimension ref="A1:I55"/>
  <sheetViews>
    <sheetView zoomScale="150" zoomScaleNormal="150" workbookViewId="0">
      <selection activeCell="D32" sqref="D32"/>
    </sheetView>
  </sheetViews>
  <sheetFormatPr baseColWidth="10" defaultColWidth="10.796875" defaultRowHeight="13"/>
  <sheetData>
    <row r="1" spans="1:9">
      <c r="A1" t="s">
        <v>41</v>
      </c>
      <c r="B1" t="s">
        <v>42</v>
      </c>
      <c r="C1" t="s">
        <v>43</v>
      </c>
      <c r="D1" t="s">
        <v>44</v>
      </c>
    </row>
    <row r="2" spans="1:9">
      <c r="A2" t="s">
        <v>45</v>
      </c>
      <c r="B2" t="s">
        <v>46</v>
      </c>
      <c r="C2" t="s">
        <v>47</v>
      </c>
      <c r="D2" t="s">
        <v>2</v>
      </c>
      <c r="E2" t="s">
        <v>48</v>
      </c>
      <c r="F2" t="s">
        <v>4</v>
      </c>
      <c r="G2" t="s">
        <v>49</v>
      </c>
      <c r="H2" t="s">
        <v>46</v>
      </c>
      <c r="I2" t="s">
        <v>47</v>
      </c>
    </row>
    <row r="3" spans="1:9">
      <c r="A3">
        <v>1</v>
      </c>
      <c r="B3">
        <v>4</v>
      </c>
      <c r="C3">
        <v>1</v>
      </c>
      <c r="D3">
        <v>409</v>
      </c>
      <c r="E3">
        <v>377</v>
      </c>
      <c r="F3">
        <v>394</v>
      </c>
      <c r="G3">
        <v>382</v>
      </c>
      <c r="H3">
        <v>4</v>
      </c>
      <c r="I3">
        <v>1</v>
      </c>
    </row>
    <row r="4" spans="1:9">
      <c r="A4">
        <v>2</v>
      </c>
      <c r="B4">
        <v>3</v>
      </c>
      <c r="C4">
        <v>2</v>
      </c>
      <c r="D4">
        <v>167</v>
      </c>
      <c r="E4">
        <v>123</v>
      </c>
      <c r="F4">
        <v>146</v>
      </c>
      <c r="G4">
        <v>134</v>
      </c>
      <c r="H4">
        <v>3</v>
      </c>
      <c r="I4">
        <v>2</v>
      </c>
    </row>
    <row r="5" spans="1:9">
      <c r="A5">
        <v>3</v>
      </c>
      <c r="B5">
        <v>5</v>
      </c>
      <c r="C5">
        <v>3</v>
      </c>
      <c r="D5">
        <v>536</v>
      </c>
      <c r="E5">
        <v>470</v>
      </c>
      <c r="F5">
        <v>526</v>
      </c>
      <c r="G5">
        <v>474</v>
      </c>
      <c r="H5">
        <v>5</v>
      </c>
      <c r="I5">
        <v>3</v>
      </c>
    </row>
    <row r="6" spans="1:9">
      <c r="A6">
        <v>4</v>
      </c>
      <c r="B6">
        <v>4</v>
      </c>
      <c r="C6">
        <v>4</v>
      </c>
      <c r="D6">
        <v>331</v>
      </c>
      <c r="E6">
        <v>246</v>
      </c>
      <c r="F6">
        <v>318</v>
      </c>
      <c r="G6">
        <v>272</v>
      </c>
      <c r="H6">
        <v>4</v>
      </c>
      <c r="I6">
        <v>4</v>
      </c>
    </row>
    <row r="7" spans="1:9">
      <c r="A7">
        <v>5</v>
      </c>
      <c r="B7">
        <v>5</v>
      </c>
      <c r="C7">
        <v>5</v>
      </c>
      <c r="D7">
        <v>567</v>
      </c>
      <c r="E7">
        <v>403</v>
      </c>
      <c r="F7">
        <v>548</v>
      </c>
      <c r="G7">
        <v>478</v>
      </c>
      <c r="H7">
        <v>5</v>
      </c>
      <c r="I7">
        <v>5</v>
      </c>
    </row>
    <row r="8" spans="1:9">
      <c r="A8">
        <v>6</v>
      </c>
      <c r="B8">
        <v>4</v>
      </c>
      <c r="C8">
        <v>6</v>
      </c>
      <c r="D8">
        <v>454</v>
      </c>
      <c r="E8">
        <v>324</v>
      </c>
      <c r="F8">
        <v>420</v>
      </c>
      <c r="G8">
        <v>355</v>
      </c>
      <c r="H8">
        <v>4</v>
      </c>
      <c r="I8">
        <v>6</v>
      </c>
    </row>
    <row r="9" spans="1:9">
      <c r="A9">
        <v>7</v>
      </c>
      <c r="B9">
        <v>4</v>
      </c>
      <c r="C9">
        <v>7</v>
      </c>
      <c r="D9">
        <v>386</v>
      </c>
      <c r="E9">
        <v>310</v>
      </c>
      <c r="F9">
        <v>372</v>
      </c>
      <c r="G9">
        <v>359</v>
      </c>
      <c r="H9">
        <v>4</v>
      </c>
      <c r="I9">
        <v>7</v>
      </c>
    </row>
    <row r="10" spans="1:9">
      <c r="A10">
        <v>8</v>
      </c>
      <c r="B10">
        <v>3</v>
      </c>
      <c r="C10">
        <v>8</v>
      </c>
      <c r="D10">
        <v>186</v>
      </c>
      <c r="E10">
        <v>155</v>
      </c>
      <c r="F10">
        <v>167</v>
      </c>
      <c r="G10">
        <v>153</v>
      </c>
      <c r="H10">
        <v>3</v>
      </c>
      <c r="I10">
        <v>8</v>
      </c>
    </row>
    <row r="11" spans="1:9">
      <c r="A11">
        <v>9</v>
      </c>
      <c r="B11">
        <v>4</v>
      </c>
      <c r="C11">
        <v>9</v>
      </c>
      <c r="D11">
        <v>370</v>
      </c>
      <c r="E11">
        <v>301</v>
      </c>
      <c r="F11">
        <v>342</v>
      </c>
      <c r="G11">
        <v>317</v>
      </c>
      <c r="H11">
        <v>4</v>
      </c>
      <c r="I11">
        <v>9</v>
      </c>
    </row>
    <row r="12" spans="1:9">
      <c r="A12" t="s">
        <v>50</v>
      </c>
      <c r="B12">
        <v>36</v>
      </c>
      <c r="C12" t="s">
        <v>41</v>
      </c>
      <c r="D12">
        <v>3406</v>
      </c>
      <c r="E12">
        <v>2709</v>
      </c>
      <c r="F12">
        <v>3233</v>
      </c>
      <c r="G12">
        <v>2924</v>
      </c>
      <c r="H12">
        <v>36</v>
      </c>
      <c r="I12" t="s">
        <v>41</v>
      </c>
    </row>
    <row r="13" spans="1:9">
      <c r="A13">
        <v>10</v>
      </c>
      <c r="B13">
        <v>5</v>
      </c>
      <c r="C13">
        <v>10</v>
      </c>
      <c r="D13">
        <v>577</v>
      </c>
      <c r="E13">
        <v>465</v>
      </c>
      <c r="F13">
        <v>566</v>
      </c>
      <c r="G13">
        <v>468</v>
      </c>
      <c r="H13">
        <v>5</v>
      </c>
      <c r="I13">
        <v>10</v>
      </c>
    </row>
    <row r="14" spans="1:9">
      <c r="A14">
        <v>11</v>
      </c>
      <c r="B14">
        <v>4</v>
      </c>
      <c r="C14">
        <v>11</v>
      </c>
      <c r="D14">
        <v>353</v>
      </c>
      <c r="E14">
        <v>238</v>
      </c>
      <c r="F14">
        <v>341</v>
      </c>
      <c r="G14">
        <v>241</v>
      </c>
      <c r="H14">
        <v>4</v>
      </c>
      <c r="I14">
        <v>11</v>
      </c>
    </row>
    <row r="15" spans="1:9">
      <c r="A15">
        <v>12</v>
      </c>
      <c r="B15">
        <v>3</v>
      </c>
      <c r="C15">
        <v>12</v>
      </c>
      <c r="D15">
        <v>203</v>
      </c>
      <c r="E15">
        <v>161</v>
      </c>
      <c r="F15">
        <v>180</v>
      </c>
      <c r="G15">
        <v>165</v>
      </c>
      <c r="H15">
        <v>3</v>
      </c>
      <c r="I15">
        <v>12</v>
      </c>
    </row>
    <row r="16" spans="1:9">
      <c r="A16">
        <v>13</v>
      </c>
      <c r="B16">
        <v>4</v>
      </c>
      <c r="C16">
        <v>13</v>
      </c>
      <c r="D16">
        <v>396</v>
      </c>
      <c r="E16">
        <v>318</v>
      </c>
      <c r="F16">
        <v>380</v>
      </c>
      <c r="G16">
        <v>359</v>
      </c>
      <c r="H16">
        <v>4</v>
      </c>
      <c r="I16">
        <v>13</v>
      </c>
    </row>
    <row r="17" spans="1:9">
      <c r="A17">
        <v>14</v>
      </c>
      <c r="B17">
        <v>5</v>
      </c>
      <c r="C17">
        <v>14</v>
      </c>
      <c r="D17">
        <v>560</v>
      </c>
      <c r="E17">
        <v>410</v>
      </c>
      <c r="F17">
        <v>495</v>
      </c>
      <c r="G17">
        <v>463</v>
      </c>
      <c r="H17">
        <v>5</v>
      </c>
      <c r="I17">
        <v>14</v>
      </c>
    </row>
    <row r="18" spans="1:9">
      <c r="A18">
        <v>15</v>
      </c>
      <c r="B18">
        <v>4</v>
      </c>
      <c r="C18">
        <v>15</v>
      </c>
      <c r="D18">
        <v>396</v>
      </c>
      <c r="E18">
        <v>302</v>
      </c>
      <c r="F18">
        <v>383</v>
      </c>
      <c r="G18">
        <v>334</v>
      </c>
      <c r="H18">
        <v>4</v>
      </c>
      <c r="I18">
        <v>15</v>
      </c>
    </row>
    <row r="19" spans="1:9">
      <c r="A19">
        <v>16</v>
      </c>
      <c r="B19">
        <v>4</v>
      </c>
      <c r="C19">
        <v>16</v>
      </c>
      <c r="D19">
        <v>390</v>
      </c>
      <c r="E19">
        <v>285</v>
      </c>
      <c r="F19">
        <v>367</v>
      </c>
      <c r="G19">
        <v>305</v>
      </c>
      <c r="H19">
        <v>4</v>
      </c>
      <c r="I19">
        <v>16</v>
      </c>
    </row>
    <row r="20" spans="1:9">
      <c r="A20">
        <v>17</v>
      </c>
      <c r="B20">
        <v>3</v>
      </c>
      <c r="C20">
        <v>17</v>
      </c>
      <c r="D20">
        <v>231</v>
      </c>
      <c r="E20">
        <v>215</v>
      </c>
      <c r="F20">
        <v>215</v>
      </c>
      <c r="G20">
        <v>197</v>
      </c>
      <c r="H20">
        <v>3</v>
      </c>
      <c r="I20">
        <v>17</v>
      </c>
    </row>
    <row r="21" spans="1:9">
      <c r="A21">
        <v>18</v>
      </c>
      <c r="B21">
        <v>4</v>
      </c>
      <c r="C21">
        <v>18</v>
      </c>
      <c r="D21">
        <v>405</v>
      </c>
      <c r="E21">
        <v>334</v>
      </c>
      <c r="F21">
        <v>384</v>
      </c>
      <c r="G21">
        <v>362</v>
      </c>
      <c r="H21">
        <v>4</v>
      </c>
      <c r="I21">
        <v>18</v>
      </c>
    </row>
    <row r="22" spans="1:9">
      <c r="A22" t="s">
        <v>51</v>
      </c>
      <c r="B22">
        <v>36</v>
      </c>
      <c r="C22" t="s">
        <v>41</v>
      </c>
      <c r="D22">
        <v>3511</v>
      </c>
      <c r="E22">
        <v>2728</v>
      </c>
      <c r="F22">
        <v>3311</v>
      </c>
      <c r="G22">
        <v>2894</v>
      </c>
      <c r="H22">
        <v>36</v>
      </c>
      <c r="I22" t="s">
        <v>41</v>
      </c>
    </row>
    <row r="23" spans="1:9">
      <c r="A23" t="s">
        <v>52</v>
      </c>
      <c r="B23">
        <v>72</v>
      </c>
      <c r="C23" t="s">
        <v>41</v>
      </c>
      <c r="D23">
        <v>6917</v>
      </c>
      <c r="E23">
        <v>5437</v>
      </c>
      <c r="F23">
        <v>6544</v>
      </c>
      <c r="G23">
        <v>5818</v>
      </c>
      <c r="H23">
        <v>72</v>
      </c>
      <c r="I23" t="s">
        <v>41</v>
      </c>
    </row>
    <row r="24" spans="1:9">
      <c r="A24" t="s">
        <v>53</v>
      </c>
    </row>
    <row r="25" spans="1:9">
      <c r="A25" t="s">
        <v>30</v>
      </c>
    </row>
    <row r="26" spans="1:9">
      <c r="A26" t="s">
        <v>31</v>
      </c>
    </row>
    <row r="27" spans="1:9">
      <c r="A27" t="s">
        <v>32</v>
      </c>
    </row>
    <row r="28" spans="1:9">
      <c r="A28" t="s">
        <v>33</v>
      </c>
    </row>
    <row r="29" spans="1:9">
      <c r="A29" t="s">
        <v>33</v>
      </c>
    </row>
    <row r="30" spans="1:9">
      <c r="A30" t="s">
        <v>34</v>
      </c>
    </row>
    <row r="31" spans="1:9">
      <c r="A31" t="s">
        <v>35</v>
      </c>
    </row>
    <row r="32" spans="1:9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37</v>
      </c>
    </row>
    <row r="36" spans="1:1">
      <c r="A36" t="s">
        <v>38</v>
      </c>
    </row>
    <row r="37" spans="1:1">
      <c r="A37" t="s">
        <v>39</v>
      </c>
    </row>
    <row r="38" spans="1:1">
      <c r="A38" t="s">
        <v>39</v>
      </c>
    </row>
    <row r="39" spans="1:1">
      <c r="A39" t="s">
        <v>41</v>
      </c>
    </row>
    <row r="40" spans="1:1">
      <c r="A40" t="s">
        <v>54</v>
      </c>
    </row>
    <row r="41" spans="1:1">
      <c r="A41" t="s">
        <v>30</v>
      </c>
    </row>
    <row r="42" spans="1:1">
      <c r="A42" t="s">
        <v>31</v>
      </c>
    </row>
    <row r="43" spans="1:1">
      <c r="A43" t="s">
        <v>40</v>
      </c>
    </row>
    <row r="44" spans="1:1">
      <c r="A44" t="s">
        <v>40</v>
      </c>
    </row>
    <row r="45" spans="1:1">
      <c r="A45" t="s">
        <v>40</v>
      </c>
    </row>
    <row r="46" spans="1:1">
      <c r="A46" t="s">
        <v>40</v>
      </c>
    </row>
    <row r="47" spans="1:1">
      <c r="A47" t="s">
        <v>40</v>
      </c>
    </row>
    <row r="48" spans="1:1">
      <c r="A48" t="s">
        <v>40</v>
      </c>
    </row>
    <row r="49" spans="1:1">
      <c r="A49" t="s">
        <v>40</v>
      </c>
    </row>
    <row r="50" spans="1:1">
      <c r="A50" t="s">
        <v>40</v>
      </c>
    </row>
    <row r="51" spans="1:1">
      <c r="A51" t="s">
        <v>40</v>
      </c>
    </row>
    <row r="52" spans="1:1">
      <c r="A52" t="s">
        <v>40</v>
      </c>
    </row>
    <row r="53" spans="1:1">
      <c r="A53" t="s">
        <v>40</v>
      </c>
    </row>
    <row r="54" spans="1:1">
      <c r="A54" t="s">
        <v>40</v>
      </c>
    </row>
    <row r="55" spans="1:1">
      <c r="A5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4F40A-E549-1746-86A7-5D17837454AF}">
  <dimension ref="A1:Z48"/>
  <sheetViews>
    <sheetView zoomScale="135" zoomScaleNormal="135" workbookViewId="0">
      <selection activeCell="C31" sqref="C31"/>
    </sheetView>
  </sheetViews>
  <sheetFormatPr baseColWidth="10" defaultColWidth="10.796875" defaultRowHeight="13"/>
  <sheetData>
    <row r="1" spans="1:7">
      <c r="A1" t="s">
        <v>41</v>
      </c>
      <c r="B1" t="s">
        <v>42</v>
      </c>
      <c r="C1" t="s">
        <v>43</v>
      </c>
      <c r="D1" t="s">
        <v>44</v>
      </c>
    </row>
    <row r="2" spans="1:7">
      <c r="A2" t="s">
        <v>45</v>
      </c>
      <c r="B2" t="s">
        <v>46</v>
      </c>
      <c r="C2" t="s">
        <v>47</v>
      </c>
      <c r="D2" t="s">
        <v>2</v>
      </c>
      <c r="E2" t="s">
        <v>48</v>
      </c>
      <c r="F2" t="s">
        <v>4</v>
      </c>
      <c r="G2" t="s">
        <v>49</v>
      </c>
    </row>
    <row r="3" spans="1:7">
      <c r="A3">
        <v>1</v>
      </c>
      <c r="B3">
        <v>4</v>
      </c>
      <c r="C3">
        <v>1</v>
      </c>
      <c r="D3">
        <v>409</v>
      </c>
      <c r="E3">
        <v>377</v>
      </c>
      <c r="F3">
        <v>394</v>
      </c>
      <c r="G3">
        <v>382</v>
      </c>
    </row>
    <row r="4" spans="1:7">
      <c r="A4">
        <v>2</v>
      </c>
      <c r="B4">
        <v>3</v>
      </c>
      <c r="C4">
        <v>2</v>
      </c>
      <c r="D4">
        <v>167</v>
      </c>
      <c r="E4">
        <v>123</v>
      </c>
      <c r="F4">
        <v>146</v>
      </c>
      <c r="G4">
        <v>134</v>
      </c>
    </row>
    <row r="5" spans="1:7">
      <c r="A5">
        <v>3</v>
      </c>
      <c r="B5">
        <v>5</v>
      </c>
      <c r="C5">
        <v>3</v>
      </c>
      <c r="D5">
        <v>536</v>
      </c>
      <c r="E5">
        <v>470</v>
      </c>
      <c r="F5">
        <v>526</v>
      </c>
      <c r="G5">
        <v>474</v>
      </c>
    </row>
    <row r="6" spans="1:7">
      <c r="A6">
        <v>4</v>
      </c>
      <c r="B6">
        <v>4</v>
      </c>
      <c r="C6">
        <v>4</v>
      </c>
      <c r="D6">
        <v>331</v>
      </c>
      <c r="E6">
        <v>246</v>
      </c>
      <c r="F6">
        <v>318</v>
      </c>
      <c r="G6">
        <v>272</v>
      </c>
    </row>
    <row r="7" spans="1:7">
      <c r="A7">
        <v>5</v>
      </c>
      <c r="B7">
        <v>5</v>
      </c>
      <c r="C7">
        <v>5</v>
      </c>
      <c r="D7">
        <v>567</v>
      </c>
      <c r="E7">
        <v>403</v>
      </c>
      <c r="F7">
        <v>548</v>
      </c>
      <c r="G7">
        <v>478</v>
      </c>
    </row>
    <row r="8" spans="1:7">
      <c r="A8">
        <v>6</v>
      </c>
      <c r="B8">
        <v>4</v>
      </c>
      <c r="C8">
        <v>6</v>
      </c>
      <c r="D8">
        <v>454</v>
      </c>
      <c r="E8">
        <v>324</v>
      </c>
      <c r="F8">
        <v>420</v>
      </c>
      <c r="G8">
        <v>355</v>
      </c>
    </row>
    <row r="9" spans="1:7">
      <c r="A9">
        <v>7</v>
      </c>
      <c r="B9">
        <v>4</v>
      </c>
      <c r="C9">
        <v>7</v>
      </c>
      <c r="D9">
        <v>386</v>
      </c>
      <c r="E9">
        <v>310</v>
      </c>
      <c r="F9">
        <v>372</v>
      </c>
      <c r="G9">
        <v>359</v>
      </c>
    </row>
    <row r="10" spans="1:7">
      <c r="A10">
        <v>8</v>
      </c>
      <c r="B10">
        <v>3</v>
      </c>
      <c r="C10">
        <v>8</v>
      </c>
      <c r="D10">
        <v>186</v>
      </c>
      <c r="E10">
        <v>155</v>
      </c>
      <c r="F10">
        <v>167</v>
      </c>
      <c r="G10">
        <v>153</v>
      </c>
    </row>
    <row r="11" spans="1:7">
      <c r="A11">
        <v>9</v>
      </c>
      <c r="B11">
        <v>4</v>
      </c>
      <c r="C11">
        <v>9</v>
      </c>
      <c r="D11">
        <v>370</v>
      </c>
      <c r="E11">
        <v>301</v>
      </c>
      <c r="F11">
        <v>342</v>
      </c>
      <c r="G11">
        <v>317</v>
      </c>
    </row>
    <row r="12" spans="1:7">
      <c r="A12" t="s">
        <v>50</v>
      </c>
      <c r="B12">
        <v>36</v>
      </c>
      <c r="C12" t="s">
        <v>41</v>
      </c>
      <c r="D12">
        <v>3406</v>
      </c>
      <c r="E12">
        <v>2709</v>
      </c>
      <c r="F12">
        <v>3233</v>
      </c>
      <c r="G12">
        <v>2924</v>
      </c>
    </row>
    <row r="13" spans="1:7">
      <c r="A13">
        <v>10</v>
      </c>
      <c r="B13">
        <v>5</v>
      </c>
      <c r="C13">
        <v>10</v>
      </c>
      <c r="D13">
        <v>577</v>
      </c>
      <c r="E13">
        <v>465</v>
      </c>
      <c r="F13">
        <v>566</v>
      </c>
      <c r="G13">
        <v>468</v>
      </c>
    </row>
    <row r="14" spans="1:7">
      <c r="A14">
        <v>11</v>
      </c>
      <c r="B14">
        <v>4</v>
      </c>
      <c r="C14">
        <v>11</v>
      </c>
      <c r="D14">
        <v>353</v>
      </c>
      <c r="E14">
        <v>238</v>
      </c>
      <c r="F14">
        <v>341</v>
      </c>
      <c r="G14">
        <v>241</v>
      </c>
    </row>
    <row r="15" spans="1:7">
      <c r="A15">
        <v>12</v>
      </c>
      <c r="B15">
        <v>3</v>
      </c>
      <c r="C15">
        <v>12</v>
      </c>
      <c r="D15">
        <v>203</v>
      </c>
      <c r="E15">
        <v>161</v>
      </c>
      <c r="F15">
        <v>180</v>
      </c>
      <c r="G15">
        <v>165</v>
      </c>
    </row>
    <row r="16" spans="1:7">
      <c r="A16">
        <v>13</v>
      </c>
      <c r="B16">
        <v>4</v>
      </c>
      <c r="C16">
        <v>13</v>
      </c>
      <c r="D16">
        <v>396</v>
      </c>
      <c r="E16">
        <v>318</v>
      </c>
      <c r="F16">
        <v>380</v>
      </c>
      <c r="G16">
        <v>359</v>
      </c>
    </row>
    <row r="17" spans="1:26">
      <c r="A17">
        <v>14</v>
      </c>
      <c r="B17">
        <v>5</v>
      </c>
      <c r="C17">
        <v>14</v>
      </c>
      <c r="D17">
        <v>560</v>
      </c>
      <c r="E17">
        <v>410</v>
      </c>
      <c r="F17">
        <v>495</v>
      </c>
      <c r="G17">
        <v>463</v>
      </c>
    </row>
    <row r="18" spans="1:26">
      <c r="A18">
        <v>15</v>
      </c>
      <c r="B18">
        <v>4</v>
      </c>
      <c r="C18">
        <v>15</v>
      </c>
      <c r="D18">
        <v>396</v>
      </c>
      <c r="E18">
        <v>302</v>
      </c>
      <c r="F18">
        <v>383</v>
      </c>
      <c r="G18">
        <v>334</v>
      </c>
    </row>
    <row r="19" spans="1:26">
      <c r="A19">
        <v>16</v>
      </c>
      <c r="B19">
        <v>4</v>
      </c>
      <c r="C19">
        <v>16</v>
      </c>
      <c r="D19">
        <v>390</v>
      </c>
      <c r="E19">
        <v>285</v>
      </c>
      <c r="F19">
        <v>367</v>
      </c>
      <c r="G19">
        <v>305</v>
      </c>
    </row>
    <row r="20" spans="1:26">
      <c r="A20">
        <v>17</v>
      </c>
      <c r="B20">
        <v>3</v>
      </c>
      <c r="C20">
        <v>17</v>
      </c>
      <c r="D20">
        <v>231</v>
      </c>
      <c r="E20">
        <v>215</v>
      </c>
      <c r="F20">
        <v>215</v>
      </c>
      <c r="G20">
        <v>197</v>
      </c>
    </row>
    <row r="21" spans="1:26">
      <c r="A21">
        <v>18</v>
      </c>
      <c r="B21">
        <v>4</v>
      </c>
      <c r="C21">
        <v>18</v>
      </c>
      <c r="D21">
        <v>405</v>
      </c>
      <c r="E21">
        <v>334</v>
      </c>
      <c r="F21">
        <v>384</v>
      </c>
      <c r="G21">
        <v>362</v>
      </c>
    </row>
    <row r="22" spans="1:26">
      <c r="A22" t="s">
        <v>51</v>
      </c>
      <c r="B22">
        <v>36</v>
      </c>
      <c r="C22" t="s">
        <v>41</v>
      </c>
      <c r="D22">
        <v>3511</v>
      </c>
      <c r="E22">
        <v>2728</v>
      </c>
      <c r="F22">
        <v>3311</v>
      </c>
      <c r="G22">
        <v>2894</v>
      </c>
    </row>
    <row r="23" spans="1:26">
      <c r="A23" t="s">
        <v>52</v>
      </c>
      <c r="B23">
        <v>72</v>
      </c>
      <c r="C23" t="s">
        <v>41</v>
      </c>
      <c r="D23">
        <v>6917</v>
      </c>
      <c r="E23">
        <v>5437</v>
      </c>
      <c r="F23">
        <v>6544</v>
      </c>
      <c r="G23">
        <v>5818</v>
      </c>
    </row>
    <row r="26" spans="1:26" ht="14">
      <c r="F26" s="3" t="s">
        <v>55</v>
      </c>
      <c r="Z26" s="7" t="s">
        <v>11</v>
      </c>
    </row>
    <row r="27" spans="1:26" ht="14">
      <c r="F27" s="5">
        <v>4</v>
      </c>
      <c r="G27" s="5">
        <v>3</v>
      </c>
      <c r="H27" s="5">
        <v>5</v>
      </c>
      <c r="I27" s="5">
        <v>4</v>
      </c>
      <c r="J27" s="5">
        <v>5</v>
      </c>
      <c r="K27" s="5">
        <v>4</v>
      </c>
      <c r="L27" s="5">
        <v>4</v>
      </c>
      <c r="M27" s="5">
        <v>3</v>
      </c>
      <c r="N27" s="5">
        <v>4</v>
      </c>
      <c r="O27" s="2">
        <f>SUM(F27:N27)</f>
        <v>36</v>
      </c>
      <c r="P27" s="5">
        <v>5</v>
      </c>
      <c r="Q27" s="5">
        <v>4</v>
      </c>
      <c r="R27" s="5">
        <v>3</v>
      </c>
      <c r="S27" s="5">
        <v>4</v>
      </c>
      <c r="T27" s="5">
        <v>5</v>
      </c>
      <c r="U27" s="5">
        <v>4</v>
      </c>
      <c r="V27" s="5">
        <v>4</v>
      </c>
      <c r="W27" s="5">
        <v>3</v>
      </c>
      <c r="X27" s="5">
        <v>4</v>
      </c>
      <c r="Y27" s="2">
        <f>SUM(P27:X27)</f>
        <v>36</v>
      </c>
      <c r="Z27" s="8">
        <f>Y27+O27</f>
        <v>72</v>
      </c>
    </row>
    <row r="28" spans="1:26">
      <c r="A28">
        <v>1</v>
      </c>
      <c r="B28">
        <v>4</v>
      </c>
      <c r="E28" s="4" t="s">
        <v>56</v>
      </c>
      <c r="F28" s="6">
        <v>1</v>
      </c>
      <c r="G28" s="6">
        <v>2</v>
      </c>
      <c r="H28" s="6">
        <v>3</v>
      </c>
      <c r="I28" s="6">
        <v>4</v>
      </c>
      <c r="J28" s="6">
        <v>5</v>
      </c>
      <c r="K28" s="6">
        <v>6</v>
      </c>
      <c r="L28" s="6">
        <v>7</v>
      </c>
      <c r="M28" s="6">
        <v>8</v>
      </c>
      <c r="N28" s="6">
        <v>9</v>
      </c>
      <c r="P28" s="6">
        <v>10</v>
      </c>
      <c r="Q28" s="6">
        <v>11</v>
      </c>
      <c r="R28" s="6">
        <v>12</v>
      </c>
      <c r="S28" s="6">
        <v>13</v>
      </c>
      <c r="T28" s="6">
        <v>14</v>
      </c>
      <c r="U28" s="6">
        <v>15</v>
      </c>
      <c r="V28" s="6">
        <v>16</v>
      </c>
      <c r="W28" s="6">
        <v>17</v>
      </c>
      <c r="X28" s="6">
        <v>18</v>
      </c>
      <c r="Z28" s="8"/>
    </row>
    <row r="29" spans="1:26">
      <c r="A29">
        <v>2</v>
      </c>
      <c r="B29">
        <v>3</v>
      </c>
    </row>
    <row r="30" spans="1:26">
      <c r="A30">
        <v>3</v>
      </c>
      <c r="B30">
        <v>5</v>
      </c>
    </row>
    <row r="31" spans="1:26">
      <c r="A31">
        <v>4</v>
      </c>
      <c r="B31">
        <v>4</v>
      </c>
    </row>
    <row r="32" spans="1:26">
      <c r="A32">
        <v>5</v>
      </c>
      <c r="B32">
        <v>5</v>
      </c>
    </row>
    <row r="33" spans="1:2">
      <c r="A33">
        <v>6</v>
      </c>
      <c r="B33">
        <v>4</v>
      </c>
    </row>
    <row r="34" spans="1:2">
      <c r="A34">
        <v>7</v>
      </c>
      <c r="B34">
        <v>4</v>
      </c>
    </row>
    <row r="35" spans="1:2">
      <c r="A35">
        <v>8</v>
      </c>
      <c r="B35">
        <v>3</v>
      </c>
    </row>
    <row r="36" spans="1:2">
      <c r="A36">
        <v>9</v>
      </c>
      <c r="B36">
        <v>4</v>
      </c>
    </row>
    <row r="37" spans="1:2">
      <c r="A37" t="s">
        <v>50</v>
      </c>
      <c r="B37">
        <v>36</v>
      </c>
    </row>
    <row r="38" spans="1:2">
      <c r="A38">
        <v>10</v>
      </c>
      <c r="B38">
        <v>5</v>
      </c>
    </row>
    <row r="39" spans="1:2">
      <c r="A39">
        <v>11</v>
      </c>
      <c r="B39">
        <v>4</v>
      </c>
    </row>
    <row r="40" spans="1:2">
      <c r="A40">
        <v>12</v>
      </c>
      <c r="B40">
        <v>3</v>
      </c>
    </row>
    <row r="41" spans="1:2">
      <c r="A41">
        <v>13</v>
      </c>
      <c r="B41">
        <v>4</v>
      </c>
    </row>
    <row r="42" spans="1:2">
      <c r="A42">
        <v>14</v>
      </c>
      <c r="B42">
        <v>5</v>
      </c>
    </row>
    <row r="43" spans="1:2">
      <c r="A43">
        <v>15</v>
      </c>
      <c r="B43">
        <v>4</v>
      </c>
    </row>
    <row r="44" spans="1:2">
      <c r="A44">
        <v>16</v>
      </c>
      <c r="B44">
        <v>4</v>
      </c>
    </row>
    <row r="45" spans="1:2">
      <c r="A45">
        <v>17</v>
      </c>
      <c r="B45">
        <v>3</v>
      </c>
    </row>
    <row r="46" spans="1:2">
      <c r="A46">
        <v>18</v>
      </c>
      <c r="B46">
        <v>4</v>
      </c>
    </row>
    <row r="47" spans="1:2">
      <c r="A47" t="s">
        <v>51</v>
      </c>
      <c r="B47">
        <v>36</v>
      </c>
    </row>
    <row r="48" spans="1:2">
      <c r="A48" t="s">
        <v>52</v>
      </c>
      <c r="B48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3AE81-9C10-A842-8FE1-53A348F73474}">
  <dimension ref="A1:Z65"/>
  <sheetViews>
    <sheetView tabSelected="1" zoomScale="130" zoomScaleNormal="130" workbookViewId="0">
      <selection activeCell="AB29" sqref="AB29"/>
    </sheetView>
  </sheetViews>
  <sheetFormatPr baseColWidth="10" defaultColWidth="11" defaultRowHeight="14"/>
  <cols>
    <col min="1" max="1" width="11" style="1"/>
    <col min="2" max="2" width="24.59765625" style="1" customWidth="1"/>
    <col min="3" max="3" width="10" style="1" customWidth="1"/>
    <col min="4" max="4" width="12.3984375" style="1" customWidth="1"/>
    <col min="5" max="5" width="10.19921875" style="1" customWidth="1"/>
    <col min="6" max="6" width="9.19921875" style="1" customWidth="1"/>
    <col min="7" max="7" width="9.59765625" style="1" customWidth="1"/>
    <col min="8" max="9" width="9" style="1" customWidth="1"/>
    <col min="10" max="10" width="7.19921875" style="1" customWidth="1"/>
    <col min="11" max="11" width="9.59765625" style="1" customWidth="1"/>
    <col min="12" max="12" width="10.796875" style="1" customWidth="1"/>
    <col min="13" max="13" width="7.796875" style="1" customWidth="1"/>
    <col min="14" max="14" width="11" style="1"/>
    <col min="15" max="15" width="9.796875" style="1" bestFit="1" customWidth="1"/>
    <col min="16" max="23" width="5.796875" style="1" customWidth="1"/>
    <col min="24" max="24" width="7.3984375" style="1" customWidth="1"/>
    <col min="25" max="16384" width="11" style="1"/>
  </cols>
  <sheetData>
    <row r="1" spans="1:26" ht="34" customHeight="1">
      <c r="B1" s="119" t="s">
        <v>79</v>
      </c>
      <c r="C1" s="18"/>
    </row>
    <row r="2" spans="1:26" ht="26" customHeight="1">
      <c r="B2" s="19"/>
      <c r="C2" s="19"/>
      <c r="D2" s="106" t="s">
        <v>80</v>
      </c>
      <c r="E2" s="7" t="s">
        <v>55</v>
      </c>
      <c r="O2" s="106" t="s">
        <v>81</v>
      </c>
      <c r="Y2" s="7" t="s">
        <v>11</v>
      </c>
      <c r="Z2" s="7" t="s">
        <v>58</v>
      </c>
    </row>
    <row r="3" spans="1:26">
      <c r="E3" s="20">
        <v>4</v>
      </c>
      <c r="F3" s="20">
        <v>3</v>
      </c>
      <c r="G3" s="20">
        <v>4</v>
      </c>
      <c r="H3" s="20">
        <v>3</v>
      </c>
      <c r="I3" s="20">
        <v>4</v>
      </c>
      <c r="J3" s="20">
        <v>5</v>
      </c>
      <c r="K3" s="20">
        <v>4</v>
      </c>
      <c r="L3" s="20">
        <v>5</v>
      </c>
      <c r="M3" s="20">
        <v>4</v>
      </c>
      <c r="N3" s="16">
        <f>SUM(E3:M3)</f>
        <v>36</v>
      </c>
      <c r="O3" s="20">
        <v>4</v>
      </c>
      <c r="P3" s="20">
        <v>4</v>
      </c>
      <c r="Q3" s="20">
        <v>3</v>
      </c>
      <c r="R3" s="20">
        <v>5</v>
      </c>
      <c r="S3" s="20">
        <v>4</v>
      </c>
      <c r="T3" s="20">
        <v>4</v>
      </c>
      <c r="U3" s="20">
        <v>4</v>
      </c>
      <c r="V3" s="20">
        <v>3</v>
      </c>
      <c r="W3" s="20">
        <v>5</v>
      </c>
      <c r="X3" s="17">
        <f>SUM(O3:W3)</f>
        <v>36</v>
      </c>
      <c r="Y3" s="21">
        <f>X3+N3</f>
        <v>72</v>
      </c>
      <c r="Z3" s="22"/>
    </row>
    <row r="4" spans="1:26" ht="23">
      <c r="A4" s="30" t="s">
        <v>61</v>
      </c>
      <c r="B4" s="30"/>
      <c r="C4" s="30"/>
      <c r="D4" s="19" t="s">
        <v>82</v>
      </c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>
        <v>9</v>
      </c>
      <c r="N4" s="24"/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5"/>
      <c r="Y4" s="21"/>
      <c r="Z4" s="24"/>
    </row>
    <row r="5" spans="1:26">
      <c r="D5" s="29" t="s">
        <v>83</v>
      </c>
      <c r="N5" s="26"/>
      <c r="Z5" s="26"/>
    </row>
    <row r="6" spans="1:26">
      <c r="B6" s="104" t="s">
        <v>20</v>
      </c>
      <c r="C6" s="122" t="s">
        <v>78</v>
      </c>
      <c r="D6" s="14">
        <f>IF(C6="Black",VLOOKUP(B6,FIELD!$B$22:$G$35,3,FALSE),IF(C6="Blue 1",VLOOKUP(B6,FIELD!$B$22:$G$35,4,FALSE),IF(C6="White 2",VLOOKUP(B6,FIELD!$B$22:$G$35,5,FALSE),IF(C6="Red 3",VLOOKUP(B6,FIELD!$B$22:$G$35,6,FALSE),0))))</f>
        <v>26</v>
      </c>
      <c r="E6" s="27">
        <v>7</v>
      </c>
      <c r="F6" s="27">
        <v>4</v>
      </c>
      <c r="G6" s="27">
        <v>4</v>
      </c>
      <c r="H6" s="27">
        <v>5</v>
      </c>
      <c r="I6" s="27">
        <v>8</v>
      </c>
      <c r="J6" s="27">
        <v>9</v>
      </c>
      <c r="K6" s="27">
        <v>9</v>
      </c>
      <c r="L6" s="27">
        <v>9</v>
      </c>
      <c r="M6" s="27">
        <v>8</v>
      </c>
      <c r="N6" s="15">
        <f t="shared" ref="N6:N19" si="0">SUM(E6:M6)</f>
        <v>63</v>
      </c>
      <c r="O6" s="27">
        <v>10</v>
      </c>
      <c r="P6" s="27">
        <v>8</v>
      </c>
      <c r="Q6" s="27">
        <v>6</v>
      </c>
      <c r="R6" s="27">
        <v>5</v>
      </c>
      <c r="S6" s="27"/>
      <c r="T6" s="27"/>
      <c r="U6" s="27"/>
      <c r="V6" s="27"/>
      <c r="W6" s="27"/>
      <c r="X6" s="13">
        <f t="shared" ref="X6:X19" si="1">SUM(O6:W6)</f>
        <v>29</v>
      </c>
      <c r="Y6" s="13">
        <f t="shared" ref="Y6:Y19" si="2">N6+X6</f>
        <v>92</v>
      </c>
      <c r="Z6" s="28" t="s">
        <v>84</v>
      </c>
    </row>
    <row r="7" spans="1:26">
      <c r="B7" s="103" t="s">
        <v>13</v>
      </c>
      <c r="C7" s="123" t="s">
        <v>76</v>
      </c>
      <c r="D7" s="14">
        <f>IF(C7="Black",VLOOKUP(B7,FIELD!$B$22:$G$35,3,FALSE),IF(C7="Blue 1",VLOOKUP(B7,FIELD!$B$22:$G$35,4,FALSE),IF(C7="White 2",VLOOKUP(B7,FIELD!$B$22:$G$35,5,FALSE),IF(C7="Red 5",VLOOKUP(B7,FIELD!$B$22:$G$35,6,FALSE),0))))</f>
        <v>13</v>
      </c>
      <c r="E7" s="27">
        <v>7</v>
      </c>
      <c r="F7" s="27">
        <v>4</v>
      </c>
      <c r="G7" s="27">
        <v>5</v>
      </c>
      <c r="H7" s="27">
        <v>4</v>
      </c>
      <c r="I7" s="27">
        <v>5</v>
      </c>
      <c r="J7" s="27">
        <v>4</v>
      </c>
      <c r="K7" s="27">
        <v>5</v>
      </c>
      <c r="L7" s="27">
        <v>6</v>
      </c>
      <c r="M7" s="27">
        <v>6</v>
      </c>
      <c r="N7" s="15">
        <f t="shared" si="0"/>
        <v>46</v>
      </c>
      <c r="O7" s="27">
        <v>6</v>
      </c>
      <c r="P7" s="27">
        <v>5</v>
      </c>
      <c r="Q7" s="27">
        <v>3</v>
      </c>
      <c r="R7" s="27">
        <v>6</v>
      </c>
      <c r="S7" s="27">
        <v>5</v>
      </c>
      <c r="T7" s="27">
        <v>4</v>
      </c>
      <c r="U7" s="27">
        <v>5</v>
      </c>
      <c r="V7" s="27">
        <v>4</v>
      </c>
      <c r="W7" s="27">
        <v>5</v>
      </c>
      <c r="X7" s="13">
        <f t="shared" si="1"/>
        <v>43</v>
      </c>
      <c r="Y7" s="13">
        <f t="shared" si="2"/>
        <v>89</v>
      </c>
      <c r="Z7" s="28">
        <f t="shared" ref="Z7:Z19" si="3">Y7-D7</f>
        <v>76</v>
      </c>
    </row>
    <row r="8" spans="1:26">
      <c r="B8" s="103" t="s">
        <v>23</v>
      </c>
      <c r="C8" s="123" t="s">
        <v>76</v>
      </c>
      <c r="D8" s="14">
        <f>IF(C8="Black",VLOOKUP(B8,FIELD!$B$22:$G$35,3,FALSE),IF(C8="Blue 1",VLOOKUP(B8,FIELD!$B$22:$G$35,4,FALSE),IF(C8="White 2",VLOOKUP(B8,FIELD!$B$22:$G$35,5,FALSE),IF(C8="Red 5",VLOOKUP(B8,FIELD!$B$22:$G$35,6,FALSE),0))))</f>
        <v>16</v>
      </c>
      <c r="E8" s="27">
        <v>7</v>
      </c>
      <c r="F8" s="27">
        <v>4</v>
      </c>
      <c r="G8" s="27">
        <v>6</v>
      </c>
      <c r="H8" s="27">
        <v>4</v>
      </c>
      <c r="I8" s="27">
        <v>5</v>
      </c>
      <c r="J8" s="27">
        <v>6</v>
      </c>
      <c r="K8" s="27">
        <v>5</v>
      </c>
      <c r="L8" s="27">
        <v>7</v>
      </c>
      <c r="M8" s="27">
        <v>5</v>
      </c>
      <c r="N8" s="15">
        <f t="shared" si="0"/>
        <v>49</v>
      </c>
      <c r="O8" s="27">
        <v>4</v>
      </c>
      <c r="P8" s="27">
        <v>6</v>
      </c>
      <c r="Q8" s="27">
        <v>5</v>
      </c>
      <c r="R8" s="27">
        <v>5</v>
      </c>
      <c r="S8" s="27">
        <v>5</v>
      </c>
      <c r="T8" s="27">
        <v>5</v>
      </c>
      <c r="U8" s="27">
        <v>6</v>
      </c>
      <c r="V8" s="27">
        <v>4</v>
      </c>
      <c r="W8" s="27">
        <v>5</v>
      </c>
      <c r="X8" s="13">
        <f t="shared" si="1"/>
        <v>45</v>
      </c>
      <c r="Y8" s="13">
        <f t="shared" si="2"/>
        <v>94</v>
      </c>
      <c r="Z8" s="28">
        <f t="shared" si="3"/>
        <v>78</v>
      </c>
    </row>
    <row r="9" spans="1:26">
      <c r="B9" s="103" t="s">
        <v>21</v>
      </c>
      <c r="C9" s="123" t="s">
        <v>76</v>
      </c>
      <c r="D9" s="14">
        <f>IF(C9="Black",VLOOKUP(B9,FIELD!$B$22:$G$35,3,FALSE),IF(C9="Blue 1",VLOOKUP(B9,FIELD!$B$22:$G$35,4,FALSE),IF(C9="White 2",VLOOKUP(B9,FIELD!$B$22:$G$35,5,FALSE),IF(C9="Red 5",VLOOKUP(B9,FIELD!$B$22:$G$35,6,FALSE),0))))</f>
        <v>20</v>
      </c>
      <c r="E9" s="27">
        <v>6</v>
      </c>
      <c r="F9" s="27">
        <v>3</v>
      </c>
      <c r="G9" s="27">
        <v>6</v>
      </c>
      <c r="H9" s="27">
        <v>5</v>
      </c>
      <c r="I9" s="27">
        <v>4</v>
      </c>
      <c r="J9" s="27">
        <v>6</v>
      </c>
      <c r="K9" s="27">
        <v>7</v>
      </c>
      <c r="L9" s="27">
        <v>7</v>
      </c>
      <c r="M9" s="27">
        <v>6</v>
      </c>
      <c r="N9" s="15">
        <f t="shared" si="0"/>
        <v>50</v>
      </c>
      <c r="O9" s="27">
        <v>4</v>
      </c>
      <c r="P9" s="27">
        <v>5</v>
      </c>
      <c r="Q9" s="27">
        <v>7</v>
      </c>
      <c r="R9" s="27">
        <v>7</v>
      </c>
      <c r="S9" s="27">
        <v>6</v>
      </c>
      <c r="T9" s="27">
        <v>8</v>
      </c>
      <c r="U9" s="27">
        <v>5</v>
      </c>
      <c r="V9" s="27">
        <v>3</v>
      </c>
      <c r="W9" s="27">
        <v>5</v>
      </c>
      <c r="X9" s="13">
        <f t="shared" si="1"/>
        <v>50</v>
      </c>
      <c r="Y9" s="13">
        <f t="shared" si="2"/>
        <v>100</v>
      </c>
      <c r="Z9" s="28">
        <f t="shared" si="3"/>
        <v>80</v>
      </c>
    </row>
    <row r="10" spans="1:26">
      <c r="B10" s="104" t="s">
        <v>16</v>
      </c>
      <c r="C10" s="123" t="s">
        <v>76</v>
      </c>
      <c r="D10" s="14">
        <f>IF(C10="Black",VLOOKUP(B10,FIELD!$B$22:$G$35,3,FALSE),IF(C10="Blue 1",VLOOKUP(B10,FIELD!$B$22:$G$35,4,FALSE),IF(C10="White 2",VLOOKUP(B10,FIELD!$B$22:$G$35,5,FALSE),IF(C10="Red 5",VLOOKUP(B10,FIELD!$B$22:$G$35,6,FALSE),0))))</f>
        <v>8</v>
      </c>
      <c r="E10" s="27">
        <v>5</v>
      </c>
      <c r="F10" s="27">
        <v>4</v>
      </c>
      <c r="G10" s="27">
        <v>4</v>
      </c>
      <c r="H10" s="27">
        <v>4</v>
      </c>
      <c r="I10" s="27">
        <v>4</v>
      </c>
      <c r="J10" s="27">
        <v>5</v>
      </c>
      <c r="K10" s="27">
        <v>3</v>
      </c>
      <c r="L10" s="27">
        <v>9</v>
      </c>
      <c r="M10" s="27">
        <v>5</v>
      </c>
      <c r="N10" s="15">
        <f t="shared" si="0"/>
        <v>43</v>
      </c>
      <c r="O10" s="27">
        <v>6</v>
      </c>
      <c r="P10" s="27">
        <v>7</v>
      </c>
      <c r="Q10" s="27">
        <v>3</v>
      </c>
      <c r="R10" s="27">
        <v>5</v>
      </c>
      <c r="S10" s="27">
        <v>5</v>
      </c>
      <c r="T10" s="27">
        <v>5</v>
      </c>
      <c r="U10" s="27">
        <v>5</v>
      </c>
      <c r="V10" s="27">
        <v>4</v>
      </c>
      <c r="W10" s="27">
        <v>6</v>
      </c>
      <c r="X10" s="13">
        <f t="shared" si="1"/>
        <v>46</v>
      </c>
      <c r="Y10" s="13">
        <f t="shared" si="2"/>
        <v>89</v>
      </c>
      <c r="Z10" s="28">
        <f t="shared" si="3"/>
        <v>81</v>
      </c>
    </row>
    <row r="11" spans="1:26">
      <c r="B11" s="103" t="s">
        <v>19</v>
      </c>
      <c r="C11" s="123" t="s">
        <v>76</v>
      </c>
      <c r="D11" s="14">
        <f>IF(C11="Black",VLOOKUP(B11,FIELD!$B$22:$G$35,3,FALSE),IF(C11="Blue 1",VLOOKUP(B11,FIELD!$B$22:$G$35,4,FALSE),IF(C11="White 2",VLOOKUP(B11,FIELD!$B$22:$G$35,5,FALSE),IF(C11="Red 5",VLOOKUP(B11,FIELD!$B$22:$G$35,6,FALSE),0))))</f>
        <v>17</v>
      </c>
      <c r="E11" s="27">
        <v>7</v>
      </c>
      <c r="F11" s="27">
        <v>5</v>
      </c>
      <c r="G11" s="27">
        <v>5</v>
      </c>
      <c r="H11" s="27">
        <v>5</v>
      </c>
      <c r="I11" s="27">
        <v>5</v>
      </c>
      <c r="J11" s="27">
        <v>6</v>
      </c>
      <c r="K11" s="27">
        <v>7</v>
      </c>
      <c r="L11" s="27">
        <v>7</v>
      </c>
      <c r="M11" s="27">
        <v>5</v>
      </c>
      <c r="N11" s="15">
        <f t="shared" si="0"/>
        <v>52</v>
      </c>
      <c r="O11" s="27">
        <v>5</v>
      </c>
      <c r="P11" s="27">
        <v>6</v>
      </c>
      <c r="Q11" s="27">
        <v>4</v>
      </c>
      <c r="R11" s="27">
        <v>5</v>
      </c>
      <c r="S11" s="27">
        <v>6</v>
      </c>
      <c r="T11" s="27">
        <v>4</v>
      </c>
      <c r="U11" s="27">
        <v>5</v>
      </c>
      <c r="V11" s="27">
        <v>4</v>
      </c>
      <c r="W11" s="27">
        <v>8</v>
      </c>
      <c r="X11" s="13">
        <f t="shared" si="1"/>
        <v>47</v>
      </c>
      <c r="Y11" s="13">
        <f t="shared" si="2"/>
        <v>99</v>
      </c>
      <c r="Z11" s="28">
        <f t="shared" si="3"/>
        <v>82</v>
      </c>
    </row>
    <row r="12" spans="1:26">
      <c r="B12" s="104" t="s">
        <v>14</v>
      </c>
      <c r="C12" s="105" t="s">
        <v>77</v>
      </c>
      <c r="D12" s="14">
        <f>IF(C12="Black",VLOOKUP(B12,FIELD!$B$22:$G$35,3,FALSE),IF(C12="Blue 1",VLOOKUP(B12,FIELD!$B$22:$G$35,4,FALSE),IF(C12="White 2",VLOOKUP(B12,FIELD!$B$22:$G$35,5,FALSE),IF(C12="Red 5",VLOOKUP(B12,FIELD!$B$22:$G$35,6,FALSE),0))))</f>
        <v>11</v>
      </c>
      <c r="E12" s="27">
        <v>6</v>
      </c>
      <c r="F12" s="27">
        <v>4</v>
      </c>
      <c r="G12" s="27">
        <v>5</v>
      </c>
      <c r="H12" s="27">
        <v>4</v>
      </c>
      <c r="I12" s="27">
        <v>5</v>
      </c>
      <c r="J12" s="27">
        <v>7</v>
      </c>
      <c r="K12" s="27">
        <v>5</v>
      </c>
      <c r="L12" s="27">
        <v>7</v>
      </c>
      <c r="M12" s="27">
        <v>6</v>
      </c>
      <c r="N12" s="15">
        <f t="shared" si="0"/>
        <v>49</v>
      </c>
      <c r="O12" s="27">
        <v>5</v>
      </c>
      <c r="P12" s="27">
        <v>5</v>
      </c>
      <c r="Q12" s="27">
        <v>6</v>
      </c>
      <c r="R12" s="27">
        <v>5</v>
      </c>
      <c r="S12" s="27">
        <v>6</v>
      </c>
      <c r="T12" s="27">
        <v>6</v>
      </c>
      <c r="U12" s="27">
        <v>5</v>
      </c>
      <c r="V12" s="27">
        <v>5</v>
      </c>
      <c r="W12" s="27">
        <v>6</v>
      </c>
      <c r="X12" s="13">
        <f t="shared" si="1"/>
        <v>49</v>
      </c>
      <c r="Y12" s="13">
        <f t="shared" si="2"/>
        <v>98</v>
      </c>
      <c r="Z12" s="28">
        <f t="shared" si="3"/>
        <v>87</v>
      </c>
    </row>
    <row r="13" spans="1:26">
      <c r="B13" s="104" t="s">
        <v>17</v>
      </c>
      <c r="C13" s="123" t="s">
        <v>76</v>
      </c>
      <c r="D13" s="14">
        <f>IF(C13="Black",VLOOKUP(B13,FIELD!$B$22:$G$35,3,FALSE),IF(C13="Blue 1",VLOOKUP(B13,FIELD!$B$22:$G$35,4,FALSE),IF(C13="White 2",VLOOKUP(B13,FIELD!$B$22:$G$35,5,FALSE),IF(C13="Red 5",VLOOKUP(B13,FIELD!$B$22:$G$35,6,FALSE),0))))</f>
        <v>11</v>
      </c>
      <c r="E13" s="27">
        <v>6</v>
      </c>
      <c r="F13" s="27">
        <v>3</v>
      </c>
      <c r="G13" s="27">
        <v>5</v>
      </c>
      <c r="H13" s="27">
        <v>4</v>
      </c>
      <c r="I13" s="27">
        <v>5</v>
      </c>
      <c r="J13" s="27">
        <v>8</v>
      </c>
      <c r="K13" s="27">
        <v>6</v>
      </c>
      <c r="L13" s="27">
        <v>7</v>
      </c>
      <c r="M13" s="27">
        <v>5</v>
      </c>
      <c r="N13" s="15">
        <f t="shared" si="0"/>
        <v>49</v>
      </c>
      <c r="O13" s="27">
        <v>4</v>
      </c>
      <c r="P13" s="27">
        <v>5</v>
      </c>
      <c r="Q13" s="27">
        <v>3</v>
      </c>
      <c r="R13" s="27">
        <v>8</v>
      </c>
      <c r="S13" s="27">
        <v>7</v>
      </c>
      <c r="T13" s="27">
        <v>6</v>
      </c>
      <c r="U13" s="27">
        <v>6</v>
      </c>
      <c r="V13" s="27">
        <v>3</v>
      </c>
      <c r="W13" s="27">
        <v>7</v>
      </c>
      <c r="X13" s="13">
        <f t="shared" si="1"/>
        <v>49</v>
      </c>
      <c r="Y13" s="13">
        <f t="shared" si="2"/>
        <v>98</v>
      </c>
      <c r="Z13" s="28">
        <f t="shared" si="3"/>
        <v>87</v>
      </c>
    </row>
    <row r="14" spans="1:26">
      <c r="B14" s="103" t="s">
        <v>28</v>
      </c>
      <c r="C14" s="123" t="s">
        <v>76</v>
      </c>
      <c r="D14" s="14">
        <f>IF(C14="Black",VLOOKUP(B14,FIELD!$B$22:$G$35,3,FALSE),IF(C14="Blue 1",VLOOKUP(B14,FIELD!$B$22:$G$35,4,FALSE),IF(C14="White 2",VLOOKUP(B14,FIELD!$B$22:$G$35,5,FALSE),IF(C14="Red 5",VLOOKUP(B14,FIELD!$B$22:$G$35,6,FALSE),0))))</f>
        <v>22</v>
      </c>
      <c r="E14" s="27">
        <v>7</v>
      </c>
      <c r="F14" s="27">
        <v>5</v>
      </c>
      <c r="G14" s="27">
        <v>4</v>
      </c>
      <c r="H14" s="27">
        <v>5</v>
      </c>
      <c r="I14" s="27">
        <v>6</v>
      </c>
      <c r="J14" s="27">
        <v>10</v>
      </c>
      <c r="K14" s="27">
        <v>4</v>
      </c>
      <c r="L14" s="27">
        <v>10</v>
      </c>
      <c r="M14" s="27">
        <v>7</v>
      </c>
      <c r="N14" s="15">
        <f t="shared" si="0"/>
        <v>58</v>
      </c>
      <c r="O14" s="27">
        <v>5</v>
      </c>
      <c r="P14" s="27">
        <v>5</v>
      </c>
      <c r="Q14" s="27">
        <v>4</v>
      </c>
      <c r="R14" s="27">
        <v>6</v>
      </c>
      <c r="S14" s="27">
        <v>6</v>
      </c>
      <c r="T14" s="27">
        <v>10</v>
      </c>
      <c r="U14" s="27">
        <v>6</v>
      </c>
      <c r="V14" s="27">
        <v>4</v>
      </c>
      <c r="W14" s="27">
        <v>7</v>
      </c>
      <c r="X14" s="13">
        <f t="shared" si="1"/>
        <v>53</v>
      </c>
      <c r="Y14" s="13">
        <f t="shared" si="2"/>
        <v>111</v>
      </c>
      <c r="Z14" s="28">
        <f t="shared" si="3"/>
        <v>89</v>
      </c>
    </row>
    <row r="15" spans="1:26">
      <c r="B15" s="103" t="s">
        <v>22</v>
      </c>
      <c r="C15" s="123" t="s">
        <v>76</v>
      </c>
      <c r="D15" s="14">
        <f>IF(C15="Black",VLOOKUP(B15,FIELD!$B$22:$G$35,3,FALSE),IF(C15="Blue 1",VLOOKUP(B15,FIELD!$B$22:$G$35,4,FALSE),IF(C15="White 2",VLOOKUP(B15,FIELD!$B$22:$G$35,5,FALSE),IF(C15="Red 5",VLOOKUP(B15,FIELD!$B$22:$G$35,6,FALSE),0))))</f>
        <v>12</v>
      </c>
      <c r="E15" s="27">
        <v>6</v>
      </c>
      <c r="F15" s="27">
        <v>4</v>
      </c>
      <c r="G15" s="27">
        <v>7</v>
      </c>
      <c r="H15" s="27">
        <v>3</v>
      </c>
      <c r="I15" s="27">
        <v>5</v>
      </c>
      <c r="J15" s="27">
        <v>6</v>
      </c>
      <c r="K15" s="27">
        <v>5</v>
      </c>
      <c r="L15" s="27">
        <v>6</v>
      </c>
      <c r="M15" s="27">
        <v>6</v>
      </c>
      <c r="N15" s="15">
        <f t="shared" si="0"/>
        <v>48</v>
      </c>
      <c r="O15" s="27">
        <v>5</v>
      </c>
      <c r="P15" s="27">
        <v>6</v>
      </c>
      <c r="Q15" s="27">
        <v>6</v>
      </c>
      <c r="R15" s="27">
        <v>6</v>
      </c>
      <c r="S15" s="27">
        <v>6</v>
      </c>
      <c r="T15" s="27">
        <v>6</v>
      </c>
      <c r="U15" s="27">
        <v>8</v>
      </c>
      <c r="V15" s="27">
        <v>4</v>
      </c>
      <c r="W15" s="27">
        <v>8</v>
      </c>
      <c r="X15" s="13">
        <f t="shared" si="1"/>
        <v>55</v>
      </c>
      <c r="Y15" s="13">
        <f t="shared" si="2"/>
        <v>103</v>
      </c>
      <c r="Z15" s="28">
        <f t="shared" si="3"/>
        <v>91</v>
      </c>
    </row>
    <row r="16" spans="1:26">
      <c r="B16" s="103" t="s">
        <v>25</v>
      </c>
      <c r="C16" s="123" t="s">
        <v>76</v>
      </c>
      <c r="D16" s="14">
        <f>IF(C16="Black",VLOOKUP(B16,FIELD!$B$22:$G$35,3,FALSE),IF(C16="Blue 1",VLOOKUP(B16,FIELD!$B$22:$G$35,4,FALSE),IF(C16="White 2",VLOOKUP(B16,FIELD!$B$22:$G$35,5,FALSE),IF(C16="Red 5",VLOOKUP(B16,FIELD!$B$22:$G$35,6,FALSE),0))))</f>
        <v>14</v>
      </c>
      <c r="E16" s="27">
        <v>9</v>
      </c>
      <c r="F16" s="27">
        <v>6</v>
      </c>
      <c r="G16" s="27">
        <v>5</v>
      </c>
      <c r="H16" s="27">
        <v>4</v>
      </c>
      <c r="I16" s="27">
        <v>5</v>
      </c>
      <c r="J16" s="27">
        <v>7</v>
      </c>
      <c r="K16" s="27">
        <v>6</v>
      </c>
      <c r="L16" s="27">
        <v>7</v>
      </c>
      <c r="M16" s="27">
        <v>6</v>
      </c>
      <c r="N16" s="15">
        <f t="shared" si="0"/>
        <v>55</v>
      </c>
      <c r="O16" s="27">
        <v>6</v>
      </c>
      <c r="P16" s="27">
        <v>7</v>
      </c>
      <c r="Q16" s="27">
        <v>4</v>
      </c>
      <c r="R16" s="27">
        <v>8</v>
      </c>
      <c r="S16" s="27">
        <v>7</v>
      </c>
      <c r="T16" s="27">
        <v>4</v>
      </c>
      <c r="U16" s="27">
        <v>4</v>
      </c>
      <c r="V16" s="27">
        <v>6</v>
      </c>
      <c r="W16" s="27">
        <v>6</v>
      </c>
      <c r="X16" s="13">
        <f t="shared" si="1"/>
        <v>52</v>
      </c>
      <c r="Y16" s="13">
        <f t="shared" si="2"/>
        <v>107</v>
      </c>
      <c r="Z16" s="28">
        <f t="shared" si="3"/>
        <v>93</v>
      </c>
    </row>
    <row r="17" spans="1:26">
      <c r="B17" s="103" t="s">
        <v>18</v>
      </c>
      <c r="C17" s="123" t="s">
        <v>76</v>
      </c>
      <c r="D17" s="14">
        <f>IF(C17="Black",VLOOKUP(B17,FIELD!$B$22:$G$35,3,FALSE),IF(C17="Blue 1",VLOOKUP(B17,FIELD!$B$22:$G$35,4,FALSE),IF(C17="White 2",VLOOKUP(B17,FIELD!$B$22:$G$35,5,FALSE),IF(C17="Red 5",VLOOKUP(B17,FIELD!$B$22:$G$35,6,FALSE),0))))</f>
        <v>18</v>
      </c>
      <c r="E17" s="27">
        <v>10</v>
      </c>
      <c r="F17" s="27">
        <v>2</v>
      </c>
      <c r="G17" s="27">
        <v>7</v>
      </c>
      <c r="H17" s="27">
        <v>6</v>
      </c>
      <c r="I17" s="27">
        <v>5</v>
      </c>
      <c r="J17" s="27">
        <v>7</v>
      </c>
      <c r="K17" s="27">
        <v>5</v>
      </c>
      <c r="L17" s="27">
        <v>8</v>
      </c>
      <c r="M17" s="27">
        <v>7</v>
      </c>
      <c r="N17" s="15">
        <f t="shared" si="0"/>
        <v>57</v>
      </c>
      <c r="O17" s="27">
        <v>4</v>
      </c>
      <c r="P17" s="27">
        <v>9</v>
      </c>
      <c r="Q17" s="27">
        <v>5</v>
      </c>
      <c r="R17" s="27">
        <v>9</v>
      </c>
      <c r="S17" s="27">
        <v>8</v>
      </c>
      <c r="T17" s="27">
        <v>8</v>
      </c>
      <c r="U17" s="27">
        <v>6</v>
      </c>
      <c r="V17" s="27">
        <v>5</v>
      </c>
      <c r="W17" s="27">
        <v>5</v>
      </c>
      <c r="X17" s="13">
        <f t="shared" si="1"/>
        <v>59</v>
      </c>
      <c r="Y17" s="13">
        <f t="shared" si="2"/>
        <v>116</v>
      </c>
      <c r="Z17" s="28">
        <f t="shared" si="3"/>
        <v>98</v>
      </c>
    </row>
    <row r="18" spans="1:26">
      <c r="B18" s="103" t="s">
        <v>15</v>
      </c>
      <c r="C18" s="105" t="s">
        <v>77</v>
      </c>
      <c r="D18" s="14">
        <f>IF(C18="Black",VLOOKUP(B18,FIELD!$B$22:$G$35,3,FALSE),IF(C18="Blue 1",VLOOKUP(B18,FIELD!$B$22:$G$35,4,FALSE),IF(C18="White 2",VLOOKUP(B18,FIELD!$B$22:$G$35,5,FALSE),IF(C18="Red 5",VLOOKUP(B18,FIELD!$B$22:$G$35,6,FALSE),0))))</f>
        <v>8</v>
      </c>
      <c r="E18" s="27">
        <v>8</v>
      </c>
      <c r="F18" s="27">
        <v>4</v>
      </c>
      <c r="G18" s="27">
        <v>9</v>
      </c>
      <c r="H18" s="27">
        <v>4</v>
      </c>
      <c r="I18" s="27">
        <v>5</v>
      </c>
      <c r="J18" s="27">
        <v>8</v>
      </c>
      <c r="K18" s="27">
        <v>4</v>
      </c>
      <c r="L18" s="27">
        <v>8</v>
      </c>
      <c r="M18" s="27">
        <v>5</v>
      </c>
      <c r="N18" s="15">
        <f t="shared" si="0"/>
        <v>55</v>
      </c>
      <c r="O18" s="27">
        <v>5</v>
      </c>
      <c r="P18" s="27">
        <v>6</v>
      </c>
      <c r="Q18" s="27">
        <v>4</v>
      </c>
      <c r="R18" s="27">
        <v>8</v>
      </c>
      <c r="S18" s="27">
        <v>7</v>
      </c>
      <c r="T18" s="27">
        <v>4</v>
      </c>
      <c r="U18" s="27">
        <v>8</v>
      </c>
      <c r="V18" s="27">
        <v>3</v>
      </c>
      <c r="W18" s="27">
        <v>8</v>
      </c>
      <c r="X18" s="13">
        <f t="shared" si="1"/>
        <v>53</v>
      </c>
      <c r="Y18" s="13">
        <f t="shared" si="2"/>
        <v>108</v>
      </c>
      <c r="Z18" s="28">
        <f t="shared" si="3"/>
        <v>100</v>
      </c>
    </row>
    <row r="19" spans="1:26">
      <c r="B19" s="103" t="s">
        <v>29</v>
      </c>
      <c r="C19" s="123" t="s">
        <v>76</v>
      </c>
      <c r="D19" s="14">
        <f>IF(C19="Black",VLOOKUP(B19,FIELD!$B$22:$G$35,3,FALSE),IF(C19="Blue 1",VLOOKUP(B19,FIELD!$B$22:$G$35,4,FALSE),IF(C19="White 2",VLOOKUP(B19,FIELD!$B$22:$G$35,5,FALSE),IF(C19="Red 5",VLOOKUP(B19,FIELD!$B$22:$G$35,6,FALSE),0))))</f>
        <v>26</v>
      </c>
      <c r="E19" s="27">
        <v>9</v>
      </c>
      <c r="F19" s="27">
        <v>4</v>
      </c>
      <c r="G19" s="27">
        <v>7</v>
      </c>
      <c r="H19" s="27">
        <v>5</v>
      </c>
      <c r="I19" s="27">
        <v>8</v>
      </c>
      <c r="J19" s="27">
        <v>9</v>
      </c>
      <c r="K19" s="27">
        <v>12</v>
      </c>
      <c r="L19" s="27">
        <v>9</v>
      </c>
      <c r="M19" s="27">
        <v>8</v>
      </c>
      <c r="N19" s="15">
        <f t="shared" si="0"/>
        <v>71</v>
      </c>
      <c r="O19" s="27">
        <v>8</v>
      </c>
      <c r="P19" s="27">
        <v>7</v>
      </c>
      <c r="Q19" s="27">
        <v>3</v>
      </c>
      <c r="R19" s="27">
        <v>10</v>
      </c>
      <c r="S19" s="27">
        <v>8</v>
      </c>
      <c r="T19" s="27">
        <v>4</v>
      </c>
      <c r="U19" s="27">
        <v>13</v>
      </c>
      <c r="V19" s="27">
        <v>7</v>
      </c>
      <c r="W19" s="27">
        <v>8</v>
      </c>
      <c r="X19" s="13">
        <f t="shared" si="1"/>
        <v>68</v>
      </c>
      <c r="Y19" s="13">
        <f t="shared" si="2"/>
        <v>139</v>
      </c>
      <c r="Z19" s="28">
        <f t="shared" si="3"/>
        <v>113</v>
      </c>
    </row>
    <row r="20" spans="1:26">
      <c r="D20" s="12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9"/>
      <c r="P20" s="29"/>
      <c r="Q20" s="29"/>
      <c r="R20" s="29"/>
      <c r="S20" s="29"/>
      <c r="T20" s="29"/>
      <c r="U20" s="29"/>
      <c r="V20" s="29"/>
      <c r="W20" s="29"/>
      <c r="X20" s="12"/>
      <c r="Y20" s="12"/>
      <c r="Z20" s="12"/>
    </row>
    <row r="21" spans="1:26">
      <c r="D21" s="12"/>
      <c r="E21" s="29"/>
      <c r="F21" s="29"/>
      <c r="G21" s="29"/>
      <c r="H21" s="29"/>
      <c r="I21" s="29"/>
      <c r="J21" s="29"/>
      <c r="K21" s="29"/>
      <c r="L21" s="29"/>
      <c r="M21" s="29"/>
      <c r="N21" s="2"/>
      <c r="O21" s="29"/>
      <c r="P21" s="29"/>
      <c r="Q21" s="29"/>
      <c r="R21" s="29"/>
      <c r="S21" s="29"/>
      <c r="T21" s="29"/>
      <c r="U21" s="29"/>
      <c r="V21" s="29"/>
      <c r="W21" s="29"/>
      <c r="X21" s="12"/>
      <c r="Y21" s="12"/>
      <c r="Z21" s="12"/>
    </row>
    <row r="22" spans="1:26">
      <c r="N22" s="2"/>
    </row>
    <row r="23" spans="1:26" s="107" customFormat="1" ht="23">
      <c r="B23" s="30" t="s">
        <v>60</v>
      </c>
      <c r="C23" s="30"/>
      <c r="E23" s="108">
        <f>MIN(E6:E19)</f>
        <v>5</v>
      </c>
      <c r="F23" s="108">
        <f>MIN(F6:F19)</f>
        <v>2</v>
      </c>
      <c r="G23" s="108">
        <f>MIN(G6:G19)</f>
        <v>4</v>
      </c>
      <c r="H23" s="108">
        <f t="shared" ref="H23:V23" si="4">MIN(H6:H16)</f>
        <v>3</v>
      </c>
      <c r="I23" s="108">
        <f t="shared" si="4"/>
        <v>4</v>
      </c>
      <c r="J23" s="108">
        <f>MIN(J6:J17)</f>
        <v>4</v>
      </c>
      <c r="K23" s="108">
        <f t="shared" si="4"/>
        <v>3</v>
      </c>
      <c r="L23" s="108">
        <f t="shared" si="4"/>
        <v>6</v>
      </c>
      <c r="M23" s="108">
        <f t="shared" si="4"/>
        <v>5</v>
      </c>
      <c r="N23" s="2"/>
      <c r="O23" s="108">
        <f t="shared" si="4"/>
        <v>4</v>
      </c>
      <c r="P23" s="108">
        <f t="shared" si="4"/>
        <v>5</v>
      </c>
      <c r="Q23" s="108">
        <f t="shared" si="4"/>
        <v>3</v>
      </c>
      <c r="R23" s="108">
        <f t="shared" si="4"/>
        <v>5</v>
      </c>
      <c r="S23" s="108">
        <f t="shared" si="4"/>
        <v>5</v>
      </c>
      <c r="T23" s="108">
        <f t="shared" si="4"/>
        <v>4</v>
      </c>
      <c r="U23" s="108">
        <f t="shared" si="4"/>
        <v>4</v>
      </c>
      <c r="V23" s="108">
        <f t="shared" si="4"/>
        <v>3</v>
      </c>
      <c r="W23" s="108">
        <f>MIN(W6:W16)</f>
        <v>5</v>
      </c>
      <c r="X23" s="15"/>
      <c r="Y23" s="109"/>
      <c r="Z23" s="2"/>
    </row>
    <row r="24" spans="1:26" ht="18">
      <c r="A24" s="120" t="s">
        <v>59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>
      <c r="B25" s="105" t="s">
        <v>13</v>
      </c>
      <c r="E25" s="29">
        <f>IF(E6=$E$3,1,IF(E6=$E$3-1,2,0))</f>
        <v>0</v>
      </c>
      <c r="F25" s="29">
        <f>IF(F6=$F$3,1,IF(F6=$F$3-1,2,0))</f>
        <v>0</v>
      </c>
      <c r="G25" s="29">
        <f>IF(G6=$G$3,1,IF(G6=$G$3-1,2,0))</f>
        <v>1</v>
      </c>
      <c r="H25" s="29">
        <f>IF(H6=$H$3,1,IF(H6=$H$3-1,2,0))</f>
        <v>0</v>
      </c>
      <c r="I25" s="29">
        <f>IF(I6=$I$3,1,IF(I6=$I$3-1,2,0))</f>
        <v>0</v>
      </c>
      <c r="J25" s="29">
        <f>IF(J6=$J$3,1,IF(J6=$J$3-1,2,0))</f>
        <v>0</v>
      </c>
      <c r="K25" s="29">
        <f>IF(K6=$K$3,1,IF(K6=$K$3-1,2,0))</f>
        <v>0</v>
      </c>
      <c r="L25" s="29">
        <f>IF(L6=$L$3,1,IF(L6=$L$3-1,2,0))</f>
        <v>0</v>
      </c>
      <c r="M25" s="29">
        <f>IF(M6=$M$3,1,IF(M6=$M$3-1,2,0))</f>
        <v>0</v>
      </c>
      <c r="N25" s="16">
        <f t="shared" ref="N25" si="5">SUM(E25:M25)</f>
        <v>1</v>
      </c>
      <c r="O25" s="29">
        <f>IF(O6=$O$3,1,IF(O6=$O$3-1,2,0))</f>
        <v>0</v>
      </c>
      <c r="P25" s="29">
        <f>IF(P6=$P$3,1,IF(P6=$P$3-1,2,0))</f>
        <v>0</v>
      </c>
      <c r="Q25" s="29">
        <f>IF(Q6=$Q$3,1,IF(Q6=$Q$3-1,2,0))</f>
        <v>0</v>
      </c>
      <c r="R25" s="29">
        <f>IF(R6=$R$3,1,IF(R6=$R$3-1,2,0))</f>
        <v>1</v>
      </c>
      <c r="S25" s="29">
        <f>IF(S6=$S$3,1,IF(S6=$S$3-1,2,0))</f>
        <v>0</v>
      </c>
      <c r="T25" s="29">
        <f>IF(T6=$T$3,1,IF(T6=$T$3-1,2,0))</f>
        <v>0</v>
      </c>
      <c r="U25" s="29">
        <f>IF(U6=$U$3,1,IF(U6=$U$3-1,2,0))</f>
        <v>0</v>
      </c>
      <c r="V25" s="29">
        <f>IF(V6=$V$3,1,IF(V6=$V$3-1,2,0))</f>
        <v>0</v>
      </c>
      <c r="W25" s="29">
        <f>IF(W6=$W$3,1,IF(W6=$W$3-1,2,0))</f>
        <v>0</v>
      </c>
      <c r="X25" s="13">
        <f>SUM(O25:W25)</f>
        <v>1</v>
      </c>
      <c r="Y25" s="13">
        <f t="shared" ref="Y25" si="6">N25+X25</f>
        <v>2</v>
      </c>
    </row>
    <row r="26" spans="1:26">
      <c r="B26" s="105" t="s">
        <v>23</v>
      </c>
      <c r="E26" s="29">
        <f t="shared" ref="E26:E38" si="7">IF(E7=$E$3,1,IF(E7=$E$3-1,2,0))</f>
        <v>0</v>
      </c>
      <c r="F26" s="29">
        <f t="shared" ref="F26:F38" si="8">IF(F7=$F$3,1,IF(F7=$F$3-1,2,0))</f>
        <v>0</v>
      </c>
      <c r="G26" s="29">
        <f t="shared" ref="G26:G38" si="9">IF(G7=$G$3,1,IF(G7=$G$3-1,2,0))</f>
        <v>0</v>
      </c>
      <c r="H26" s="29">
        <f t="shared" ref="H26:H38" si="10">IF(H7=$H$3,1,IF(H7=$H$3-1,2,0))</f>
        <v>0</v>
      </c>
      <c r="I26" s="29">
        <f t="shared" ref="I26:I38" si="11">IF(I7=$I$3,1,IF(I7=$I$3-1,2,0))</f>
        <v>0</v>
      </c>
      <c r="J26" s="29">
        <f t="shared" ref="J26:J38" si="12">IF(J7=$J$3,1,IF(J7=$J$3-1,2,0))</f>
        <v>2</v>
      </c>
      <c r="K26" s="29">
        <f t="shared" ref="K26:K38" si="13">IF(K7=$K$3,1,IF(K7=$K$3-1,2,0))</f>
        <v>0</v>
      </c>
      <c r="L26" s="29">
        <f t="shared" ref="L26" si="14">IF(L7=$L$3,1,IF(L7=$L$3-1,2,0))</f>
        <v>0</v>
      </c>
      <c r="M26" s="29">
        <f t="shared" ref="M26:M38" si="15">IF(M7=$M$3,1,IF(M7=$M$3-1,2,0))</f>
        <v>0</v>
      </c>
      <c r="N26" s="16">
        <f t="shared" ref="N26:N38" si="16">SUM(E26:M26)</f>
        <v>2</v>
      </c>
      <c r="O26" s="29">
        <f t="shared" ref="O26:O38" si="17">IF(O7=$O$3,1,IF(O7=$O$3-1,2,0))</f>
        <v>0</v>
      </c>
      <c r="P26" s="29">
        <f t="shared" ref="P26:P38" si="18">IF(P7=$P$3,1,IF(P7=$P$3-1,2,0))</f>
        <v>0</v>
      </c>
      <c r="Q26" s="29">
        <f t="shared" ref="Q26:Q38" si="19">IF(Q7=$Q$3,1,IF(Q7=$Q$3-1,2,0))</f>
        <v>1</v>
      </c>
      <c r="R26" s="29">
        <f t="shared" ref="R26:R38" si="20">IF(R7=$R$3,1,IF(R7=$R$3-1,2,0))</f>
        <v>0</v>
      </c>
      <c r="S26" s="29">
        <f t="shared" ref="S26:S38" si="21">IF(S7=$S$3,1,IF(S7=$S$3-1,2,0))</f>
        <v>0</v>
      </c>
      <c r="T26" s="29">
        <f t="shared" ref="T26:T38" si="22">IF(T7=$T$3,1,IF(T7=$T$3-1,2,0))</f>
        <v>1</v>
      </c>
      <c r="U26" s="29">
        <f t="shared" ref="U26:U38" si="23">IF(U7=$U$3,1,IF(U7=$U$3-1,2,0))</f>
        <v>0</v>
      </c>
      <c r="V26" s="29">
        <f t="shared" ref="V26:V38" si="24">IF(V7=$V$3,1,IF(V7=$V$3-1,2,0))</f>
        <v>0</v>
      </c>
      <c r="W26" s="29">
        <f t="shared" ref="W26:W38" si="25">IF(W7=$W$3,1,IF(W7=$W$3-1,2,0))</f>
        <v>1</v>
      </c>
      <c r="X26" s="13">
        <f t="shared" ref="X26:X34" si="26">SUM(O26:W26)</f>
        <v>3</v>
      </c>
      <c r="Y26" s="13">
        <f t="shared" ref="Y26:Y35" si="27">N26+X26</f>
        <v>5</v>
      </c>
    </row>
    <row r="27" spans="1:26">
      <c r="B27" s="105" t="s">
        <v>15</v>
      </c>
      <c r="E27" s="29">
        <f t="shared" si="7"/>
        <v>0</v>
      </c>
      <c r="F27" s="29">
        <f t="shared" si="8"/>
        <v>0</v>
      </c>
      <c r="G27" s="29">
        <f t="shared" si="9"/>
        <v>0</v>
      </c>
      <c r="H27" s="29">
        <f t="shared" si="10"/>
        <v>0</v>
      </c>
      <c r="I27" s="29">
        <f t="shared" si="11"/>
        <v>0</v>
      </c>
      <c r="J27" s="29">
        <f t="shared" si="12"/>
        <v>0</v>
      </c>
      <c r="K27" s="29">
        <f t="shared" si="13"/>
        <v>0</v>
      </c>
      <c r="L27" s="29">
        <f>IF(L8=$L$3,1,IF(L8=$L$3-1,2,IF(L8=$L$3-2,3,0)))</f>
        <v>0</v>
      </c>
      <c r="M27" s="29">
        <f t="shared" si="15"/>
        <v>0</v>
      </c>
      <c r="N27" s="16">
        <f t="shared" si="16"/>
        <v>0</v>
      </c>
      <c r="O27" s="29">
        <f t="shared" si="17"/>
        <v>1</v>
      </c>
      <c r="P27" s="29">
        <f t="shared" si="18"/>
        <v>0</v>
      </c>
      <c r="Q27" s="29">
        <f t="shared" si="19"/>
        <v>0</v>
      </c>
      <c r="R27" s="29">
        <f t="shared" si="20"/>
        <v>1</v>
      </c>
      <c r="S27" s="29">
        <f t="shared" si="21"/>
        <v>0</v>
      </c>
      <c r="T27" s="29">
        <f t="shared" si="22"/>
        <v>0</v>
      </c>
      <c r="U27" s="29">
        <f t="shared" si="23"/>
        <v>0</v>
      </c>
      <c r="V27" s="29">
        <f t="shared" si="24"/>
        <v>0</v>
      </c>
      <c r="W27" s="29">
        <f t="shared" si="25"/>
        <v>1</v>
      </c>
      <c r="X27" s="13">
        <f t="shared" si="26"/>
        <v>3</v>
      </c>
      <c r="Y27" s="13">
        <f t="shared" si="27"/>
        <v>3</v>
      </c>
    </row>
    <row r="28" spans="1:26">
      <c r="B28" s="121" t="s">
        <v>14</v>
      </c>
      <c r="E28" s="29">
        <f t="shared" si="7"/>
        <v>0</v>
      </c>
      <c r="F28" s="29">
        <f t="shared" si="8"/>
        <v>1</v>
      </c>
      <c r="G28" s="29">
        <f t="shared" si="9"/>
        <v>0</v>
      </c>
      <c r="H28" s="29">
        <f t="shared" si="10"/>
        <v>0</v>
      </c>
      <c r="I28" s="29">
        <f t="shared" si="11"/>
        <v>1</v>
      </c>
      <c r="J28" s="29">
        <f t="shared" si="12"/>
        <v>0</v>
      </c>
      <c r="K28" s="29">
        <f t="shared" si="13"/>
        <v>0</v>
      </c>
      <c r="L28" s="29">
        <f t="shared" ref="L28:L38" si="28">IF(L9=$L$3,1,IF(L9=$L$3-1,2,IF(L9=$L$3-2,3,0)))</f>
        <v>0</v>
      </c>
      <c r="M28" s="29">
        <f t="shared" si="15"/>
        <v>0</v>
      </c>
      <c r="N28" s="16">
        <f t="shared" si="16"/>
        <v>2</v>
      </c>
      <c r="O28" s="29">
        <f t="shared" si="17"/>
        <v>1</v>
      </c>
      <c r="P28" s="29">
        <f t="shared" si="18"/>
        <v>0</v>
      </c>
      <c r="Q28" s="29">
        <f t="shared" si="19"/>
        <v>0</v>
      </c>
      <c r="R28" s="29">
        <f t="shared" si="20"/>
        <v>0</v>
      </c>
      <c r="S28" s="29">
        <f t="shared" si="21"/>
        <v>0</v>
      </c>
      <c r="T28" s="29">
        <f t="shared" si="22"/>
        <v>0</v>
      </c>
      <c r="U28" s="29">
        <f t="shared" si="23"/>
        <v>0</v>
      </c>
      <c r="V28" s="29">
        <f t="shared" si="24"/>
        <v>1</v>
      </c>
      <c r="W28" s="29">
        <f t="shared" si="25"/>
        <v>1</v>
      </c>
      <c r="X28" s="13">
        <f t="shared" si="26"/>
        <v>3</v>
      </c>
      <c r="Y28" s="13">
        <f t="shared" si="27"/>
        <v>5</v>
      </c>
    </row>
    <row r="29" spans="1:26">
      <c r="B29" s="121" t="s">
        <v>16</v>
      </c>
      <c r="E29" s="29">
        <f t="shared" si="7"/>
        <v>0</v>
      </c>
      <c r="F29" s="29">
        <f t="shared" si="8"/>
        <v>0</v>
      </c>
      <c r="G29" s="29">
        <f t="shared" si="9"/>
        <v>1</v>
      </c>
      <c r="H29" s="29">
        <f t="shared" si="10"/>
        <v>0</v>
      </c>
      <c r="I29" s="29">
        <f t="shared" si="11"/>
        <v>1</v>
      </c>
      <c r="J29" s="29">
        <f t="shared" si="12"/>
        <v>1</v>
      </c>
      <c r="K29" s="29">
        <f t="shared" si="13"/>
        <v>2</v>
      </c>
      <c r="L29" s="29">
        <f t="shared" si="28"/>
        <v>0</v>
      </c>
      <c r="M29" s="29">
        <f t="shared" si="15"/>
        <v>0</v>
      </c>
      <c r="N29" s="16">
        <f t="shared" si="16"/>
        <v>5</v>
      </c>
      <c r="O29" s="29">
        <f t="shared" si="17"/>
        <v>0</v>
      </c>
      <c r="P29" s="29">
        <f t="shared" si="18"/>
        <v>0</v>
      </c>
      <c r="Q29" s="29">
        <f t="shared" si="19"/>
        <v>1</v>
      </c>
      <c r="R29" s="29">
        <f t="shared" si="20"/>
        <v>1</v>
      </c>
      <c r="S29" s="29">
        <f t="shared" si="21"/>
        <v>0</v>
      </c>
      <c r="T29" s="29">
        <f t="shared" si="22"/>
        <v>0</v>
      </c>
      <c r="U29" s="29">
        <f t="shared" si="23"/>
        <v>0</v>
      </c>
      <c r="V29" s="29">
        <f t="shared" si="24"/>
        <v>0</v>
      </c>
      <c r="W29" s="29">
        <f t="shared" si="25"/>
        <v>0</v>
      </c>
      <c r="X29" s="13">
        <f t="shared" si="26"/>
        <v>2</v>
      </c>
      <c r="Y29" s="13">
        <f t="shared" si="27"/>
        <v>7</v>
      </c>
    </row>
    <row r="30" spans="1:26">
      <c r="B30" s="121" t="s">
        <v>17</v>
      </c>
      <c r="E30" s="29">
        <f t="shared" si="7"/>
        <v>0</v>
      </c>
      <c r="F30" s="29">
        <f t="shared" si="8"/>
        <v>0</v>
      </c>
      <c r="G30" s="29">
        <f t="shared" si="9"/>
        <v>0</v>
      </c>
      <c r="H30" s="29">
        <f t="shared" si="10"/>
        <v>0</v>
      </c>
      <c r="I30" s="29">
        <f t="shared" si="11"/>
        <v>0</v>
      </c>
      <c r="J30" s="29">
        <f t="shared" si="12"/>
        <v>0</v>
      </c>
      <c r="K30" s="29">
        <f t="shared" si="13"/>
        <v>0</v>
      </c>
      <c r="L30" s="29">
        <f t="shared" si="28"/>
        <v>0</v>
      </c>
      <c r="M30" s="29">
        <f t="shared" si="15"/>
        <v>0</v>
      </c>
      <c r="N30" s="16">
        <f t="shared" si="16"/>
        <v>0</v>
      </c>
      <c r="O30" s="29">
        <f t="shared" si="17"/>
        <v>0</v>
      </c>
      <c r="P30" s="29">
        <f t="shared" si="18"/>
        <v>0</v>
      </c>
      <c r="Q30" s="29">
        <f t="shared" si="19"/>
        <v>0</v>
      </c>
      <c r="R30" s="29">
        <f t="shared" si="20"/>
        <v>1</v>
      </c>
      <c r="S30" s="29">
        <f t="shared" si="21"/>
        <v>0</v>
      </c>
      <c r="T30" s="29">
        <f t="shared" si="22"/>
        <v>1</v>
      </c>
      <c r="U30" s="29">
        <f t="shared" si="23"/>
        <v>0</v>
      </c>
      <c r="V30" s="29">
        <f t="shared" si="24"/>
        <v>0</v>
      </c>
      <c r="W30" s="29">
        <f t="shared" si="25"/>
        <v>0</v>
      </c>
      <c r="X30" s="13">
        <f t="shared" si="26"/>
        <v>2</v>
      </c>
      <c r="Y30" s="13">
        <f t="shared" si="27"/>
        <v>2</v>
      </c>
    </row>
    <row r="31" spans="1:26">
      <c r="B31" s="105" t="s">
        <v>19</v>
      </c>
      <c r="E31" s="29">
        <f t="shared" si="7"/>
        <v>0</v>
      </c>
      <c r="F31" s="29">
        <f t="shared" si="8"/>
        <v>0</v>
      </c>
      <c r="G31" s="29">
        <f t="shared" si="9"/>
        <v>0</v>
      </c>
      <c r="H31" s="29">
        <f t="shared" si="10"/>
        <v>0</v>
      </c>
      <c r="I31" s="29">
        <f t="shared" si="11"/>
        <v>0</v>
      </c>
      <c r="J31" s="29">
        <f t="shared" si="12"/>
        <v>0</v>
      </c>
      <c r="K31" s="29">
        <f t="shared" si="13"/>
        <v>0</v>
      </c>
      <c r="L31" s="29">
        <f t="shared" si="28"/>
        <v>0</v>
      </c>
      <c r="M31" s="29">
        <f t="shared" si="15"/>
        <v>0</v>
      </c>
      <c r="N31" s="16">
        <f t="shared" si="16"/>
        <v>0</v>
      </c>
      <c r="O31" s="29">
        <f t="shared" si="17"/>
        <v>0</v>
      </c>
      <c r="P31" s="29">
        <f t="shared" si="18"/>
        <v>0</v>
      </c>
      <c r="Q31" s="29">
        <f t="shared" si="19"/>
        <v>0</v>
      </c>
      <c r="R31" s="29">
        <f t="shared" si="20"/>
        <v>1</v>
      </c>
      <c r="S31" s="29">
        <f t="shared" si="21"/>
        <v>0</v>
      </c>
      <c r="T31" s="29">
        <f t="shared" si="22"/>
        <v>0</v>
      </c>
      <c r="U31" s="29">
        <f t="shared" si="23"/>
        <v>0</v>
      </c>
      <c r="V31" s="29">
        <f t="shared" si="24"/>
        <v>0</v>
      </c>
      <c r="W31" s="29">
        <f t="shared" si="25"/>
        <v>0</v>
      </c>
      <c r="X31" s="13">
        <f t="shared" si="26"/>
        <v>1</v>
      </c>
      <c r="Y31" s="13">
        <f t="shared" si="27"/>
        <v>1</v>
      </c>
    </row>
    <row r="32" spans="1:26">
      <c r="B32" s="105" t="s">
        <v>21</v>
      </c>
      <c r="E32" s="29">
        <f t="shared" si="7"/>
        <v>0</v>
      </c>
      <c r="F32" s="29">
        <f t="shared" si="8"/>
        <v>1</v>
      </c>
      <c r="G32" s="29">
        <f t="shared" si="9"/>
        <v>0</v>
      </c>
      <c r="H32" s="29">
        <f t="shared" si="10"/>
        <v>0</v>
      </c>
      <c r="I32" s="29">
        <f t="shared" si="11"/>
        <v>0</v>
      </c>
      <c r="J32" s="29">
        <f t="shared" si="12"/>
        <v>0</v>
      </c>
      <c r="K32" s="29">
        <f t="shared" si="13"/>
        <v>0</v>
      </c>
      <c r="L32" s="29">
        <f t="shared" si="28"/>
        <v>0</v>
      </c>
      <c r="M32" s="29">
        <f t="shared" si="15"/>
        <v>0</v>
      </c>
      <c r="N32" s="16">
        <f t="shared" si="16"/>
        <v>1</v>
      </c>
      <c r="O32" s="29">
        <f t="shared" si="17"/>
        <v>1</v>
      </c>
      <c r="P32" s="29">
        <f t="shared" si="18"/>
        <v>0</v>
      </c>
      <c r="Q32" s="29">
        <f t="shared" si="19"/>
        <v>1</v>
      </c>
      <c r="R32" s="29">
        <f t="shared" si="20"/>
        <v>0</v>
      </c>
      <c r="S32" s="29">
        <f t="shared" si="21"/>
        <v>0</v>
      </c>
      <c r="T32" s="29">
        <f t="shared" si="22"/>
        <v>0</v>
      </c>
      <c r="U32" s="29">
        <f t="shared" si="23"/>
        <v>0</v>
      </c>
      <c r="V32" s="29">
        <f t="shared" si="24"/>
        <v>1</v>
      </c>
      <c r="W32" s="29">
        <f t="shared" si="25"/>
        <v>0</v>
      </c>
      <c r="X32" s="13">
        <f t="shared" si="26"/>
        <v>3</v>
      </c>
      <c r="Y32" s="13">
        <f t="shared" si="27"/>
        <v>4</v>
      </c>
    </row>
    <row r="33" spans="1:25">
      <c r="B33" s="105" t="s">
        <v>22</v>
      </c>
      <c r="E33" s="29">
        <f t="shared" si="7"/>
        <v>0</v>
      </c>
      <c r="F33" s="29">
        <f t="shared" si="8"/>
        <v>0</v>
      </c>
      <c r="G33" s="29">
        <f t="shared" si="9"/>
        <v>1</v>
      </c>
      <c r="H33" s="29">
        <f t="shared" si="10"/>
        <v>0</v>
      </c>
      <c r="I33" s="29">
        <f t="shared" si="11"/>
        <v>0</v>
      </c>
      <c r="J33" s="29">
        <f t="shared" si="12"/>
        <v>0</v>
      </c>
      <c r="K33" s="29">
        <f t="shared" si="13"/>
        <v>1</v>
      </c>
      <c r="L33" s="29">
        <f t="shared" si="28"/>
        <v>0</v>
      </c>
      <c r="M33" s="29">
        <f t="shared" si="15"/>
        <v>0</v>
      </c>
      <c r="N33" s="16">
        <f t="shared" si="16"/>
        <v>2</v>
      </c>
      <c r="O33" s="29">
        <f t="shared" si="17"/>
        <v>0</v>
      </c>
      <c r="P33" s="29">
        <f t="shared" si="18"/>
        <v>0</v>
      </c>
      <c r="Q33" s="29">
        <f t="shared" si="19"/>
        <v>0</v>
      </c>
      <c r="R33" s="29">
        <f t="shared" si="20"/>
        <v>0</v>
      </c>
      <c r="S33" s="29">
        <f t="shared" si="21"/>
        <v>0</v>
      </c>
      <c r="T33" s="29">
        <f t="shared" si="22"/>
        <v>0</v>
      </c>
      <c r="U33" s="29">
        <f t="shared" si="23"/>
        <v>0</v>
      </c>
      <c r="V33" s="29">
        <f t="shared" si="24"/>
        <v>0</v>
      </c>
      <c r="W33" s="29">
        <f t="shared" si="25"/>
        <v>0</v>
      </c>
      <c r="X33" s="13">
        <f t="shared" si="26"/>
        <v>0</v>
      </c>
      <c r="Y33" s="13">
        <f t="shared" si="27"/>
        <v>2</v>
      </c>
    </row>
    <row r="34" spans="1:25">
      <c r="B34" s="105" t="s">
        <v>18</v>
      </c>
      <c r="E34" s="29">
        <f t="shared" si="7"/>
        <v>0</v>
      </c>
      <c r="F34" s="29">
        <f t="shared" si="8"/>
        <v>0</v>
      </c>
      <c r="G34" s="29">
        <f t="shared" si="9"/>
        <v>0</v>
      </c>
      <c r="H34" s="29">
        <f t="shared" si="10"/>
        <v>1</v>
      </c>
      <c r="I34" s="29">
        <f t="shared" si="11"/>
        <v>0</v>
      </c>
      <c r="J34" s="29">
        <f t="shared" si="12"/>
        <v>0</v>
      </c>
      <c r="K34" s="29">
        <f t="shared" si="13"/>
        <v>0</v>
      </c>
      <c r="L34" s="29">
        <f t="shared" si="28"/>
        <v>0</v>
      </c>
      <c r="M34" s="29">
        <f t="shared" si="15"/>
        <v>0</v>
      </c>
      <c r="N34" s="16">
        <f t="shared" si="16"/>
        <v>1</v>
      </c>
      <c r="O34" s="29">
        <f t="shared" si="17"/>
        <v>0</v>
      </c>
      <c r="P34" s="29">
        <f t="shared" si="18"/>
        <v>0</v>
      </c>
      <c r="Q34" s="29">
        <f t="shared" si="19"/>
        <v>0</v>
      </c>
      <c r="R34" s="29">
        <f t="shared" si="20"/>
        <v>0</v>
      </c>
      <c r="S34" s="29">
        <f t="shared" si="21"/>
        <v>0</v>
      </c>
      <c r="T34" s="29">
        <f t="shared" si="22"/>
        <v>0</v>
      </c>
      <c r="U34" s="29">
        <f t="shared" si="23"/>
        <v>0</v>
      </c>
      <c r="V34" s="29">
        <f t="shared" si="24"/>
        <v>0</v>
      </c>
      <c r="W34" s="29">
        <f t="shared" si="25"/>
        <v>0</v>
      </c>
      <c r="X34" s="13">
        <f t="shared" si="26"/>
        <v>0</v>
      </c>
      <c r="Y34" s="13">
        <f t="shared" si="27"/>
        <v>1</v>
      </c>
    </row>
    <row r="35" spans="1:25">
      <c r="B35" s="121" t="s">
        <v>20</v>
      </c>
      <c r="E35" s="29">
        <f t="shared" si="7"/>
        <v>0</v>
      </c>
      <c r="F35" s="29">
        <f t="shared" si="8"/>
        <v>0</v>
      </c>
      <c r="G35" s="29">
        <f t="shared" si="9"/>
        <v>0</v>
      </c>
      <c r="H35" s="29">
        <f t="shared" si="10"/>
        <v>0</v>
      </c>
      <c r="I35" s="29">
        <f t="shared" si="11"/>
        <v>0</v>
      </c>
      <c r="J35" s="29">
        <f t="shared" si="12"/>
        <v>0</v>
      </c>
      <c r="K35" s="29">
        <f t="shared" si="13"/>
        <v>0</v>
      </c>
      <c r="L35" s="29">
        <f t="shared" si="28"/>
        <v>0</v>
      </c>
      <c r="M35" s="29">
        <f t="shared" si="15"/>
        <v>0</v>
      </c>
      <c r="N35" s="16">
        <f t="shared" si="16"/>
        <v>0</v>
      </c>
      <c r="O35" s="29">
        <f t="shared" si="17"/>
        <v>0</v>
      </c>
      <c r="P35" s="29">
        <f t="shared" si="18"/>
        <v>0</v>
      </c>
      <c r="Q35" s="29">
        <f t="shared" si="19"/>
        <v>0</v>
      </c>
      <c r="R35" s="29">
        <f t="shared" si="20"/>
        <v>0</v>
      </c>
      <c r="S35" s="29">
        <f t="shared" si="21"/>
        <v>0</v>
      </c>
      <c r="T35" s="29">
        <f t="shared" si="22"/>
        <v>1</v>
      </c>
      <c r="U35" s="29">
        <f t="shared" si="23"/>
        <v>1</v>
      </c>
      <c r="V35" s="29">
        <f t="shared" si="24"/>
        <v>0</v>
      </c>
      <c r="W35" s="29">
        <f t="shared" si="25"/>
        <v>0</v>
      </c>
      <c r="X35" s="13">
        <f>SUM(O35:W35)</f>
        <v>2</v>
      </c>
      <c r="Y35" s="13">
        <f t="shared" si="27"/>
        <v>2</v>
      </c>
    </row>
    <row r="36" spans="1:25">
      <c r="B36" s="105" t="s">
        <v>25</v>
      </c>
      <c r="E36" s="29">
        <f t="shared" si="7"/>
        <v>0</v>
      </c>
      <c r="F36" s="29">
        <f t="shared" si="8"/>
        <v>2</v>
      </c>
      <c r="G36" s="29">
        <f t="shared" si="9"/>
        <v>0</v>
      </c>
      <c r="H36" s="29">
        <f t="shared" si="10"/>
        <v>0</v>
      </c>
      <c r="I36" s="29">
        <f t="shared" si="11"/>
        <v>0</v>
      </c>
      <c r="J36" s="29">
        <f t="shared" si="12"/>
        <v>0</v>
      </c>
      <c r="K36" s="29">
        <f t="shared" si="13"/>
        <v>0</v>
      </c>
      <c r="L36" s="29">
        <f t="shared" si="28"/>
        <v>0</v>
      </c>
      <c r="M36" s="29">
        <f t="shared" si="15"/>
        <v>0</v>
      </c>
      <c r="N36" s="16">
        <f>SUM(E36:M36)</f>
        <v>2</v>
      </c>
      <c r="O36" s="29">
        <f t="shared" si="17"/>
        <v>1</v>
      </c>
      <c r="P36" s="29">
        <f t="shared" si="18"/>
        <v>0</v>
      </c>
      <c r="Q36" s="29">
        <f t="shared" si="19"/>
        <v>0</v>
      </c>
      <c r="R36" s="29">
        <f t="shared" si="20"/>
        <v>0</v>
      </c>
      <c r="S36" s="29">
        <f t="shared" si="21"/>
        <v>0</v>
      </c>
      <c r="T36" s="29">
        <f t="shared" si="22"/>
        <v>0</v>
      </c>
      <c r="U36" s="29">
        <f t="shared" si="23"/>
        <v>0</v>
      </c>
      <c r="V36" s="29">
        <f t="shared" si="24"/>
        <v>0</v>
      </c>
      <c r="W36" s="29">
        <f t="shared" si="25"/>
        <v>1</v>
      </c>
      <c r="X36" s="13">
        <f t="shared" ref="X36:X38" si="29">SUM(O36:W36)</f>
        <v>2</v>
      </c>
      <c r="Y36" s="13">
        <f t="shared" ref="Y36:Y38" si="30">N36+X36</f>
        <v>4</v>
      </c>
    </row>
    <row r="37" spans="1:25">
      <c r="B37" s="105" t="s">
        <v>28</v>
      </c>
      <c r="E37" s="29">
        <f t="shared" si="7"/>
        <v>0</v>
      </c>
      <c r="F37" s="29">
        <f t="shared" si="8"/>
        <v>0</v>
      </c>
      <c r="G37" s="29">
        <f t="shared" si="9"/>
        <v>0</v>
      </c>
      <c r="H37" s="29">
        <f t="shared" si="10"/>
        <v>0</v>
      </c>
      <c r="I37" s="29">
        <f t="shared" si="11"/>
        <v>0</v>
      </c>
      <c r="J37" s="29">
        <f t="shared" si="12"/>
        <v>0</v>
      </c>
      <c r="K37" s="29">
        <f t="shared" si="13"/>
        <v>1</v>
      </c>
      <c r="L37" s="29">
        <f t="shared" si="28"/>
        <v>0</v>
      </c>
      <c r="M37" s="29">
        <f t="shared" si="15"/>
        <v>0</v>
      </c>
      <c r="N37" s="16">
        <f t="shared" si="16"/>
        <v>1</v>
      </c>
      <c r="O37" s="29">
        <f t="shared" si="17"/>
        <v>0</v>
      </c>
      <c r="P37" s="29">
        <f t="shared" si="18"/>
        <v>0</v>
      </c>
      <c r="Q37" s="29">
        <f t="shared" si="19"/>
        <v>0</v>
      </c>
      <c r="R37" s="29">
        <f t="shared" si="20"/>
        <v>0</v>
      </c>
      <c r="S37" s="29">
        <f t="shared" si="21"/>
        <v>0</v>
      </c>
      <c r="T37" s="29">
        <f t="shared" si="22"/>
        <v>1</v>
      </c>
      <c r="U37" s="29">
        <f t="shared" si="23"/>
        <v>0</v>
      </c>
      <c r="V37" s="29">
        <f t="shared" si="24"/>
        <v>1</v>
      </c>
      <c r="W37" s="29">
        <f t="shared" si="25"/>
        <v>0</v>
      </c>
      <c r="X37" s="13">
        <f t="shared" si="29"/>
        <v>2</v>
      </c>
      <c r="Y37" s="13">
        <f t="shared" si="30"/>
        <v>3</v>
      </c>
    </row>
    <row r="38" spans="1:25">
      <c r="B38" s="105" t="s">
        <v>29</v>
      </c>
      <c r="C38" s="90"/>
      <c r="E38" s="29">
        <f t="shared" si="7"/>
        <v>0</v>
      </c>
      <c r="F38" s="29">
        <f t="shared" si="8"/>
        <v>0</v>
      </c>
      <c r="G38" s="29">
        <f t="shared" si="9"/>
        <v>0</v>
      </c>
      <c r="H38" s="29">
        <f t="shared" si="10"/>
        <v>0</v>
      </c>
      <c r="I38" s="29">
        <f t="shared" si="11"/>
        <v>0</v>
      </c>
      <c r="J38" s="29">
        <f t="shared" si="12"/>
        <v>0</v>
      </c>
      <c r="K38" s="29">
        <f t="shared" si="13"/>
        <v>0</v>
      </c>
      <c r="L38" s="29">
        <f t="shared" si="28"/>
        <v>0</v>
      </c>
      <c r="M38" s="29">
        <f t="shared" si="15"/>
        <v>0</v>
      </c>
      <c r="N38" s="16">
        <f t="shared" si="16"/>
        <v>0</v>
      </c>
      <c r="O38" s="29">
        <f t="shared" si="17"/>
        <v>0</v>
      </c>
      <c r="P38" s="29">
        <f t="shared" si="18"/>
        <v>0</v>
      </c>
      <c r="Q38" s="29">
        <f t="shared" si="19"/>
        <v>1</v>
      </c>
      <c r="R38" s="29">
        <f t="shared" si="20"/>
        <v>0</v>
      </c>
      <c r="S38" s="29">
        <f t="shared" si="21"/>
        <v>0</v>
      </c>
      <c r="T38" s="29">
        <f t="shared" si="22"/>
        <v>1</v>
      </c>
      <c r="U38" s="29">
        <f t="shared" si="23"/>
        <v>0</v>
      </c>
      <c r="V38" s="29">
        <f t="shared" si="24"/>
        <v>0</v>
      </c>
      <c r="W38" s="29">
        <f t="shared" si="25"/>
        <v>0</v>
      </c>
      <c r="X38" s="13">
        <f t="shared" si="29"/>
        <v>2</v>
      </c>
      <c r="Y38" s="13">
        <f t="shared" si="30"/>
        <v>2</v>
      </c>
    </row>
    <row r="39" spans="1:25">
      <c r="B39" s="90"/>
      <c r="C39" s="9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>
      <c r="B40" s="90"/>
      <c r="C40" s="9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>
      <c r="B41" s="90"/>
      <c r="C41" s="9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>
      <c r="A48" s="130"/>
      <c r="B48" s="130"/>
      <c r="C48" s="130"/>
      <c r="D48" s="130"/>
      <c r="E48" s="38" t="s">
        <v>65</v>
      </c>
      <c r="F48" s="76">
        <v>1</v>
      </c>
      <c r="G48" s="40">
        <v>2</v>
      </c>
      <c r="H48" s="77">
        <v>3</v>
      </c>
      <c r="I48" s="132"/>
      <c r="J48" s="133"/>
      <c r="K48" s="133"/>
      <c r="L48" s="133"/>
      <c r="M48" s="133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>
      <c r="A49" s="130"/>
      <c r="B49" s="130"/>
      <c r="C49" s="130"/>
      <c r="D49" s="130"/>
      <c r="E49" s="113" t="s">
        <v>66</v>
      </c>
      <c r="F49" s="79" t="s">
        <v>1</v>
      </c>
      <c r="G49" s="43" t="s">
        <v>3</v>
      </c>
      <c r="H49" s="80" t="s">
        <v>67</v>
      </c>
      <c r="I49" s="134" t="s">
        <v>74</v>
      </c>
      <c r="J49" s="135"/>
      <c r="K49" s="135"/>
      <c r="L49" s="135"/>
      <c r="M49" s="136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42" customHeight="1">
      <c r="A50" s="131"/>
      <c r="B50" s="131"/>
      <c r="C50" s="131"/>
      <c r="D50" s="131"/>
      <c r="E50" s="114" t="s">
        <v>68</v>
      </c>
      <c r="F50" s="116" t="s">
        <v>2</v>
      </c>
      <c r="G50" s="115" t="s">
        <v>4</v>
      </c>
      <c r="H50" s="117" t="s">
        <v>69</v>
      </c>
      <c r="I50" s="140" t="s">
        <v>75</v>
      </c>
      <c r="J50" s="141"/>
      <c r="K50" s="141"/>
      <c r="L50" s="141"/>
      <c r="M50" s="142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68" customHeight="1">
      <c r="A51" s="47" t="s">
        <v>5</v>
      </c>
      <c r="B51" s="112" t="s">
        <v>6</v>
      </c>
      <c r="C51" s="112" t="s">
        <v>7</v>
      </c>
      <c r="D51" s="118" t="s">
        <v>70</v>
      </c>
      <c r="E51" s="49" t="s">
        <v>71</v>
      </c>
      <c r="F51" s="116" t="s">
        <v>8</v>
      </c>
      <c r="G51" s="115" t="s">
        <v>8</v>
      </c>
      <c r="H51" s="117" t="s">
        <v>71</v>
      </c>
      <c r="I51" s="112" t="s">
        <v>9</v>
      </c>
      <c r="J51" s="112" t="s">
        <v>10</v>
      </c>
      <c r="K51" s="112" t="s">
        <v>11</v>
      </c>
      <c r="L51" s="112" t="s">
        <v>8</v>
      </c>
      <c r="M51" s="112" t="s">
        <v>12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9">
      <c r="A52" s="54">
        <v>1</v>
      </c>
      <c r="B52" s="104" t="s">
        <v>20</v>
      </c>
      <c r="C52" s="60">
        <v>855000</v>
      </c>
      <c r="D52" s="124"/>
      <c r="E52" s="125"/>
      <c r="F52" s="125"/>
      <c r="G52" s="128"/>
      <c r="H52" s="128" t="s">
        <v>85</v>
      </c>
      <c r="I52" s="111">
        <f>N6</f>
        <v>63</v>
      </c>
      <c r="J52" s="111">
        <f>X6</f>
        <v>29</v>
      </c>
      <c r="K52" s="111">
        <f t="shared" ref="K52:K65" si="31">SUM(I52:J52)</f>
        <v>92</v>
      </c>
      <c r="L52" s="111">
        <f t="shared" ref="L52:L65" si="32">D6</f>
        <v>26</v>
      </c>
      <c r="M52" s="111" t="s">
        <v>84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8">
      <c r="A53" s="54">
        <v>2</v>
      </c>
      <c r="B53" s="103" t="s">
        <v>13</v>
      </c>
      <c r="C53" s="56">
        <v>3320000</v>
      </c>
      <c r="D53" s="126"/>
      <c r="E53" s="127"/>
      <c r="F53" s="127" t="s">
        <v>85</v>
      </c>
      <c r="G53" s="129"/>
      <c r="H53" s="129"/>
      <c r="I53" s="111">
        <f t="shared" ref="I53:I65" si="33">N7</f>
        <v>46</v>
      </c>
      <c r="J53" s="111">
        <f t="shared" ref="J53:J65" si="34">X7</f>
        <v>43</v>
      </c>
      <c r="K53" s="111">
        <f t="shared" si="31"/>
        <v>89</v>
      </c>
      <c r="L53" s="111">
        <f t="shared" si="32"/>
        <v>13</v>
      </c>
      <c r="M53" s="111">
        <f t="shared" ref="M53:M65" si="35">K53-L53</f>
        <v>76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8">
      <c r="A54" s="54">
        <v>3</v>
      </c>
      <c r="B54" s="103" t="s">
        <v>23</v>
      </c>
      <c r="C54" s="60">
        <v>230000</v>
      </c>
      <c r="D54" s="124"/>
      <c r="E54" s="125"/>
      <c r="F54" s="125" t="s">
        <v>85</v>
      </c>
      <c r="G54" s="128"/>
      <c r="H54" s="128"/>
      <c r="I54" s="111">
        <f t="shared" si="33"/>
        <v>49</v>
      </c>
      <c r="J54" s="111">
        <f t="shared" si="34"/>
        <v>45</v>
      </c>
      <c r="K54" s="111">
        <f t="shared" si="31"/>
        <v>94</v>
      </c>
      <c r="L54" s="111">
        <f t="shared" si="32"/>
        <v>16</v>
      </c>
      <c r="M54" s="111">
        <f t="shared" si="35"/>
        <v>78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8">
      <c r="A55" s="58">
        <v>4</v>
      </c>
      <c r="B55" s="103" t="s">
        <v>21</v>
      </c>
      <c r="C55" s="60">
        <v>2360000</v>
      </c>
      <c r="D55" s="124"/>
      <c r="E55" s="125"/>
      <c r="F55" s="125" t="s">
        <v>85</v>
      </c>
      <c r="G55" s="128"/>
      <c r="H55" s="128"/>
      <c r="I55" s="111">
        <f t="shared" si="33"/>
        <v>50</v>
      </c>
      <c r="J55" s="111">
        <f t="shared" si="34"/>
        <v>50</v>
      </c>
      <c r="K55" s="111">
        <f t="shared" si="31"/>
        <v>100</v>
      </c>
      <c r="L55" s="111">
        <f t="shared" si="32"/>
        <v>20</v>
      </c>
      <c r="M55" s="111">
        <f t="shared" si="35"/>
        <v>80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18">
      <c r="A56" s="58">
        <v>5</v>
      </c>
      <c r="B56" s="104" t="s">
        <v>16</v>
      </c>
      <c r="C56" s="56">
        <v>720000</v>
      </c>
      <c r="D56" s="126"/>
      <c r="E56" s="127"/>
      <c r="F56" s="127" t="s">
        <v>85</v>
      </c>
      <c r="G56" s="129"/>
      <c r="H56" s="129"/>
      <c r="I56" s="111">
        <f t="shared" si="33"/>
        <v>43</v>
      </c>
      <c r="J56" s="111">
        <f t="shared" si="34"/>
        <v>46</v>
      </c>
      <c r="K56" s="111">
        <f t="shared" si="31"/>
        <v>89</v>
      </c>
      <c r="L56" s="111">
        <f t="shared" si="32"/>
        <v>8</v>
      </c>
      <c r="M56" s="111">
        <f t="shared" si="35"/>
        <v>81</v>
      </c>
    </row>
    <row r="57" spans="1:25" ht="18">
      <c r="A57" s="58">
        <v>6</v>
      </c>
      <c r="B57" s="103" t="s">
        <v>19</v>
      </c>
      <c r="C57" s="56">
        <v>2370000</v>
      </c>
      <c r="D57" s="126"/>
      <c r="E57" s="127"/>
      <c r="F57" s="127" t="s">
        <v>85</v>
      </c>
      <c r="G57" s="129"/>
      <c r="H57" s="129"/>
      <c r="I57" s="111">
        <f t="shared" si="33"/>
        <v>52</v>
      </c>
      <c r="J57" s="111">
        <f t="shared" si="34"/>
        <v>47</v>
      </c>
      <c r="K57" s="111">
        <f t="shared" si="31"/>
        <v>99</v>
      </c>
      <c r="L57" s="111">
        <f t="shared" si="32"/>
        <v>17</v>
      </c>
      <c r="M57" s="111">
        <f t="shared" si="35"/>
        <v>82</v>
      </c>
    </row>
    <row r="58" spans="1:25" ht="19">
      <c r="A58" s="54">
        <v>7</v>
      </c>
      <c r="B58" s="104" t="s">
        <v>14</v>
      </c>
      <c r="C58" s="56">
        <v>711000</v>
      </c>
      <c r="D58" s="126"/>
      <c r="E58" s="127"/>
      <c r="F58" s="127"/>
      <c r="G58" s="129" t="s">
        <v>85</v>
      </c>
      <c r="H58" s="129"/>
      <c r="I58" s="111">
        <f t="shared" si="33"/>
        <v>49</v>
      </c>
      <c r="J58" s="111">
        <f t="shared" si="34"/>
        <v>49</v>
      </c>
      <c r="K58" s="111">
        <f t="shared" si="31"/>
        <v>98</v>
      </c>
      <c r="L58" s="111">
        <f t="shared" si="32"/>
        <v>11</v>
      </c>
      <c r="M58" s="111">
        <f t="shared" si="35"/>
        <v>87</v>
      </c>
    </row>
    <row r="59" spans="1:25" ht="18">
      <c r="A59" s="54">
        <v>8</v>
      </c>
      <c r="B59" s="104" t="s">
        <v>17</v>
      </c>
      <c r="C59" s="60">
        <v>1503333</v>
      </c>
      <c r="D59" s="124"/>
      <c r="E59" s="125"/>
      <c r="F59" s="125" t="s">
        <v>85</v>
      </c>
      <c r="G59" s="125"/>
      <c r="H59" s="128"/>
      <c r="I59" s="111">
        <f t="shared" si="33"/>
        <v>49</v>
      </c>
      <c r="J59" s="111">
        <f t="shared" si="34"/>
        <v>49</v>
      </c>
      <c r="K59" s="111">
        <f t="shared" si="31"/>
        <v>98</v>
      </c>
      <c r="L59" s="111">
        <f t="shared" si="32"/>
        <v>11</v>
      </c>
      <c r="M59" s="111">
        <f t="shared" si="35"/>
        <v>87</v>
      </c>
    </row>
    <row r="60" spans="1:25" ht="18">
      <c r="A60" s="54">
        <v>9</v>
      </c>
      <c r="B60" s="103" t="s">
        <v>28</v>
      </c>
      <c r="C60" s="56">
        <v>1936000</v>
      </c>
      <c r="D60" s="126"/>
      <c r="E60" s="127"/>
      <c r="F60" s="127" t="s">
        <v>85</v>
      </c>
      <c r="G60" s="127"/>
      <c r="H60" s="129"/>
      <c r="I60" s="111">
        <f t="shared" si="33"/>
        <v>58</v>
      </c>
      <c r="J60" s="111">
        <f t="shared" si="34"/>
        <v>53</v>
      </c>
      <c r="K60" s="111">
        <f t="shared" si="31"/>
        <v>111</v>
      </c>
      <c r="L60" s="111">
        <f t="shared" si="32"/>
        <v>22</v>
      </c>
      <c r="M60" s="111">
        <f t="shared" si="35"/>
        <v>89</v>
      </c>
    </row>
    <row r="61" spans="1:25" ht="18">
      <c r="A61" s="54">
        <v>10</v>
      </c>
      <c r="B61" s="103" t="s">
        <v>22</v>
      </c>
      <c r="C61" s="56">
        <v>1208333</v>
      </c>
      <c r="D61" s="126"/>
      <c r="E61" s="127"/>
      <c r="F61" s="127" t="s">
        <v>85</v>
      </c>
      <c r="G61" s="129"/>
      <c r="H61" s="129"/>
      <c r="I61" s="111">
        <f t="shared" si="33"/>
        <v>48</v>
      </c>
      <c r="J61" s="111">
        <f t="shared" si="34"/>
        <v>55</v>
      </c>
      <c r="K61" s="111">
        <f t="shared" si="31"/>
        <v>103</v>
      </c>
      <c r="L61" s="111">
        <f t="shared" si="32"/>
        <v>12</v>
      </c>
      <c r="M61" s="111">
        <f t="shared" si="35"/>
        <v>91</v>
      </c>
    </row>
    <row r="62" spans="1:25" ht="18">
      <c r="A62" s="58">
        <v>11</v>
      </c>
      <c r="B62" s="103" t="s">
        <v>25</v>
      </c>
      <c r="C62" s="60">
        <v>220000</v>
      </c>
      <c r="D62" s="124"/>
      <c r="E62" s="125"/>
      <c r="F62" s="125" t="s">
        <v>85</v>
      </c>
      <c r="G62" s="125"/>
      <c r="H62" s="125"/>
      <c r="I62" s="111">
        <f t="shared" si="33"/>
        <v>55</v>
      </c>
      <c r="J62" s="111">
        <f t="shared" si="34"/>
        <v>52</v>
      </c>
      <c r="K62" s="111">
        <f t="shared" si="31"/>
        <v>107</v>
      </c>
      <c r="L62" s="111">
        <f t="shared" si="32"/>
        <v>14</v>
      </c>
      <c r="M62" s="111">
        <f t="shared" si="35"/>
        <v>93</v>
      </c>
    </row>
    <row r="63" spans="1:25" ht="18">
      <c r="A63" s="58">
        <v>12</v>
      </c>
      <c r="B63" s="103" t="s">
        <v>18</v>
      </c>
      <c r="C63" s="60">
        <v>1300000</v>
      </c>
      <c r="D63" s="124"/>
      <c r="E63" s="125"/>
      <c r="F63" s="125" t="s">
        <v>85</v>
      </c>
      <c r="G63" s="128"/>
      <c r="H63" s="128"/>
      <c r="I63" s="111">
        <f t="shared" si="33"/>
        <v>57</v>
      </c>
      <c r="J63" s="111">
        <f t="shared" si="34"/>
        <v>59</v>
      </c>
      <c r="K63" s="111">
        <f t="shared" si="31"/>
        <v>116</v>
      </c>
      <c r="L63" s="111">
        <f t="shared" si="32"/>
        <v>18</v>
      </c>
      <c r="M63" s="111">
        <f t="shared" si="35"/>
        <v>98</v>
      </c>
    </row>
    <row r="64" spans="1:25" ht="19">
      <c r="A64" s="58">
        <v>13</v>
      </c>
      <c r="B64" s="103" t="s">
        <v>15</v>
      </c>
      <c r="C64" s="56">
        <v>1860000</v>
      </c>
      <c r="D64" s="126"/>
      <c r="E64" s="127"/>
      <c r="F64" s="127"/>
      <c r="G64" s="129" t="s">
        <v>85</v>
      </c>
      <c r="H64" s="129"/>
      <c r="I64" s="111">
        <f t="shared" si="33"/>
        <v>55</v>
      </c>
      <c r="J64" s="111">
        <f t="shared" si="34"/>
        <v>53</v>
      </c>
      <c r="K64" s="111">
        <f t="shared" si="31"/>
        <v>108</v>
      </c>
      <c r="L64" s="111">
        <f t="shared" si="32"/>
        <v>8</v>
      </c>
      <c r="M64" s="111">
        <f t="shared" si="35"/>
        <v>100</v>
      </c>
    </row>
    <row r="65" spans="1:13" ht="18">
      <c r="A65" s="58">
        <v>14</v>
      </c>
      <c r="B65" s="103" t="s">
        <v>29</v>
      </c>
      <c r="C65" s="60">
        <v>145000</v>
      </c>
      <c r="D65" s="124"/>
      <c r="E65" s="125"/>
      <c r="F65" s="125" t="s">
        <v>85</v>
      </c>
      <c r="G65" s="128"/>
      <c r="H65" s="128"/>
      <c r="I65" s="111">
        <f t="shared" si="33"/>
        <v>71</v>
      </c>
      <c r="J65" s="111">
        <f t="shared" si="34"/>
        <v>68</v>
      </c>
      <c r="K65" s="111">
        <f t="shared" si="31"/>
        <v>139</v>
      </c>
      <c r="L65" s="111">
        <f t="shared" si="32"/>
        <v>26</v>
      </c>
      <c r="M65" s="111">
        <f t="shared" si="35"/>
        <v>113</v>
      </c>
    </row>
  </sheetData>
  <sortState xmlns:xlrd2="http://schemas.microsoft.com/office/spreadsheetml/2017/richdata2" ref="B6:Z19">
    <sortCondition ref="Z6:Z19"/>
  </sortState>
  <mergeCells count="4">
    <mergeCell ref="A48:D50"/>
    <mergeCell ref="I48:M48"/>
    <mergeCell ref="I49:M49"/>
    <mergeCell ref="I50:M50"/>
  </mergeCells>
  <phoneticPr fontId="9" type="noConversion"/>
  <conditionalFormatting sqref="E25:M38">
    <cfRule type="cellIs" dxfId="99" priority="56" operator="greaterThan">
      <formula>0</formula>
    </cfRule>
  </conditionalFormatting>
  <conditionalFormatting sqref="E6:E19">
    <cfRule type="cellIs" dxfId="98" priority="44" operator="lessThan">
      <formula>$E$3</formula>
    </cfRule>
  </conditionalFormatting>
  <conditionalFormatting sqref="G6:G19">
    <cfRule type="cellIs" dxfId="96" priority="42" operator="lessThan">
      <formula>$G$3</formula>
    </cfRule>
  </conditionalFormatting>
  <conditionalFormatting sqref="H6:H19">
    <cfRule type="cellIs" dxfId="95" priority="41" operator="lessThan">
      <formula>$H$3</formula>
    </cfRule>
  </conditionalFormatting>
  <conditionalFormatting sqref="I6:I19">
    <cfRule type="cellIs" dxfId="94" priority="37" operator="lessThan">
      <formula>$I$3</formula>
    </cfRule>
    <cfRule type="cellIs" dxfId="93" priority="38" operator="lessThan">
      <formula>$I$3</formula>
    </cfRule>
  </conditionalFormatting>
  <conditionalFormatting sqref="E25:M38">
    <cfRule type="cellIs" dxfId="78" priority="4" operator="greaterThan">
      <formula>1</formula>
    </cfRule>
  </conditionalFormatting>
  <conditionalFormatting sqref="F25:F38">
    <cfRule type="cellIs" dxfId="77" priority="3" operator="greaterThan">
      <formula>1</formula>
    </cfRule>
  </conditionalFormatting>
  <conditionalFormatting sqref="O25:W38">
    <cfRule type="cellIs" dxfId="76" priority="2" operator="greaterThan">
      <formula>0</formula>
    </cfRule>
  </conditionalFormatting>
  <conditionalFormatting sqref="O25:W38">
    <cfRule type="cellIs" dxfId="75" priority="1" operator="greaterThan">
      <formula>1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F08556-EBF8-5340-B200-FF3678B3FDEE}">
          <x14:formula1>
            <xm:f>FIELD!$A$111:$A$115</xm:f>
          </x14:formula1>
          <xm:sqref>C6:C19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D348-233C-A542-9658-B8F0070C1326}">
  <dimension ref="A2:N115"/>
  <sheetViews>
    <sheetView zoomScale="150" zoomScaleNormal="150" workbookViewId="0">
      <selection activeCell="J25" sqref="J25"/>
    </sheetView>
  </sheetViews>
  <sheetFormatPr baseColWidth="10" defaultColWidth="10.796875" defaultRowHeight="13"/>
  <cols>
    <col min="2" max="2" width="20" customWidth="1"/>
    <col min="4" max="8" width="11" style="9"/>
  </cols>
  <sheetData>
    <row r="2" spans="1:14" s="74" customFormat="1" ht="16" customHeight="1">
      <c r="A2" s="130"/>
      <c r="B2" s="130"/>
      <c r="C2" s="130"/>
      <c r="D2" s="130"/>
      <c r="E2" s="38" t="s">
        <v>65</v>
      </c>
      <c r="F2" s="76">
        <v>1</v>
      </c>
      <c r="G2" s="40">
        <v>2</v>
      </c>
      <c r="H2" s="77">
        <v>3</v>
      </c>
      <c r="I2" s="132"/>
      <c r="J2" s="133"/>
      <c r="K2" s="133"/>
      <c r="L2" s="133"/>
      <c r="M2" s="133"/>
      <c r="N2" s="73"/>
    </row>
    <row r="3" spans="1:14" s="74" customFormat="1" ht="16" customHeight="1">
      <c r="A3" s="130"/>
      <c r="B3" s="130"/>
      <c r="C3" s="130"/>
      <c r="D3" s="130"/>
      <c r="E3" s="78" t="s">
        <v>66</v>
      </c>
      <c r="F3" s="79" t="s">
        <v>1</v>
      </c>
      <c r="G3" s="43" t="s">
        <v>3</v>
      </c>
      <c r="H3" s="80" t="s">
        <v>67</v>
      </c>
      <c r="I3" s="134" t="s">
        <v>74</v>
      </c>
      <c r="J3" s="135"/>
      <c r="K3" s="135"/>
      <c r="L3" s="135"/>
      <c r="M3" s="136"/>
      <c r="N3" s="73"/>
    </row>
    <row r="4" spans="1:14" s="74" customFormat="1" ht="16" customHeight="1">
      <c r="A4" s="131"/>
      <c r="B4" s="131"/>
      <c r="C4" s="131"/>
      <c r="D4" s="131"/>
      <c r="E4" s="81" t="s">
        <v>68</v>
      </c>
      <c r="F4" s="82" t="s">
        <v>2</v>
      </c>
      <c r="G4" s="43" t="s">
        <v>4</v>
      </c>
      <c r="H4" s="80" t="s">
        <v>69</v>
      </c>
      <c r="I4" s="137" t="s">
        <v>75</v>
      </c>
      <c r="J4" s="138"/>
      <c r="K4" s="138"/>
      <c r="L4" s="138"/>
      <c r="M4" s="139"/>
      <c r="N4" s="73"/>
    </row>
    <row r="5" spans="1:14" s="74" customFormat="1" ht="42">
      <c r="A5" s="47" t="s">
        <v>5</v>
      </c>
      <c r="B5" s="47" t="s">
        <v>6</v>
      </c>
      <c r="C5" s="48" t="s">
        <v>7</v>
      </c>
      <c r="D5" s="35" t="s">
        <v>70</v>
      </c>
      <c r="E5" s="49" t="s">
        <v>71</v>
      </c>
      <c r="F5" s="50" t="s">
        <v>8</v>
      </c>
      <c r="G5" s="51" t="s">
        <v>8</v>
      </c>
      <c r="H5" s="52" t="s">
        <v>71</v>
      </c>
      <c r="I5" s="83" t="s">
        <v>9</v>
      </c>
      <c r="J5" s="83" t="s">
        <v>10</v>
      </c>
      <c r="K5" s="53" t="s">
        <v>11</v>
      </c>
      <c r="L5" s="47" t="s">
        <v>8</v>
      </c>
      <c r="M5" s="53" t="s">
        <v>12</v>
      </c>
      <c r="N5" s="75"/>
    </row>
    <row r="6" spans="1:14" s="74" customFormat="1" ht="16" customHeight="1">
      <c r="A6" s="54">
        <v>1</v>
      </c>
      <c r="B6" s="55" t="s">
        <v>13</v>
      </c>
      <c r="C6" s="56">
        <v>3320000</v>
      </c>
      <c r="D6" s="64">
        <v>12.2</v>
      </c>
      <c r="E6" s="57">
        <v>16</v>
      </c>
      <c r="F6" s="40">
        <v>13</v>
      </c>
      <c r="G6" s="36"/>
      <c r="H6" s="36"/>
      <c r="I6" s="36"/>
      <c r="J6" s="36"/>
      <c r="K6" s="36"/>
      <c r="L6" s="36"/>
      <c r="M6" s="36"/>
      <c r="N6" s="73"/>
    </row>
    <row r="7" spans="1:14" s="74" customFormat="1" ht="16" customHeight="1">
      <c r="A7" s="54">
        <v>2</v>
      </c>
      <c r="B7" s="55" t="s">
        <v>23</v>
      </c>
      <c r="C7" s="56">
        <v>720000</v>
      </c>
      <c r="D7" s="64">
        <v>14.7</v>
      </c>
      <c r="E7" s="57">
        <v>19</v>
      </c>
      <c r="F7" s="40">
        <v>16</v>
      </c>
      <c r="G7" s="36"/>
      <c r="H7" s="36"/>
      <c r="I7" s="36"/>
      <c r="J7" s="36"/>
      <c r="K7" s="36"/>
      <c r="L7" s="36"/>
      <c r="M7" s="36"/>
      <c r="N7" s="73"/>
    </row>
    <row r="8" spans="1:14" s="74" customFormat="1" ht="16" customHeight="1">
      <c r="A8" s="54">
        <v>3</v>
      </c>
      <c r="B8" s="55" t="s">
        <v>15</v>
      </c>
      <c r="C8" s="56">
        <v>1936000</v>
      </c>
      <c r="D8" s="64">
        <v>12.2</v>
      </c>
      <c r="E8" s="57">
        <v>16</v>
      </c>
      <c r="F8" s="40">
        <v>13</v>
      </c>
      <c r="G8" s="40">
        <v>8</v>
      </c>
      <c r="H8" s="36"/>
      <c r="I8" s="36"/>
      <c r="J8" s="36"/>
      <c r="K8" s="36"/>
      <c r="L8" s="36"/>
      <c r="M8" s="36"/>
      <c r="N8" s="73"/>
    </row>
    <row r="9" spans="1:14" s="74" customFormat="1" ht="16" customHeight="1">
      <c r="A9" s="58">
        <v>4</v>
      </c>
      <c r="B9" s="59" t="s">
        <v>14</v>
      </c>
      <c r="C9" s="60">
        <v>1503333</v>
      </c>
      <c r="D9" s="63">
        <v>14.9</v>
      </c>
      <c r="E9" s="62">
        <v>19</v>
      </c>
      <c r="F9" s="61">
        <v>17</v>
      </c>
      <c r="G9" s="61">
        <v>11</v>
      </c>
      <c r="H9" s="37"/>
      <c r="I9" s="36"/>
      <c r="J9" s="36"/>
      <c r="K9" s="36"/>
      <c r="L9" s="36"/>
      <c r="M9" s="36"/>
      <c r="N9" s="73"/>
    </row>
    <row r="10" spans="1:14" s="74" customFormat="1" ht="16" customHeight="1">
      <c r="A10" s="58">
        <v>5</v>
      </c>
      <c r="B10" s="59" t="s">
        <v>16</v>
      </c>
      <c r="C10" s="60">
        <v>855000</v>
      </c>
      <c r="D10" s="63">
        <v>7.5</v>
      </c>
      <c r="E10" s="62">
        <v>10</v>
      </c>
      <c r="F10" s="61">
        <v>8</v>
      </c>
      <c r="G10" s="37"/>
      <c r="H10" s="37"/>
      <c r="I10" s="36"/>
      <c r="J10" s="36"/>
      <c r="K10" s="36"/>
      <c r="L10" s="36"/>
      <c r="M10" s="36"/>
      <c r="N10" s="73"/>
    </row>
    <row r="11" spans="1:14" s="74" customFormat="1" ht="16" customHeight="1">
      <c r="A11" s="58">
        <v>6</v>
      </c>
      <c r="B11" s="59" t="s">
        <v>17</v>
      </c>
      <c r="C11" s="60">
        <v>2360000</v>
      </c>
      <c r="D11" s="63">
        <v>9.9</v>
      </c>
      <c r="E11" s="62">
        <v>13</v>
      </c>
      <c r="F11" s="61">
        <v>11</v>
      </c>
      <c r="G11" s="37"/>
      <c r="H11" s="37"/>
      <c r="I11" s="36"/>
      <c r="J11" s="36"/>
      <c r="K11" s="36"/>
      <c r="L11" s="36"/>
      <c r="M11" s="36"/>
      <c r="N11" s="73"/>
    </row>
    <row r="12" spans="1:14" s="74" customFormat="1" ht="16" customHeight="1">
      <c r="A12" s="54">
        <v>7</v>
      </c>
      <c r="B12" s="55" t="s">
        <v>19</v>
      </c>
      <c r="C12" s="56">
        <v>1208333</v>
      </c>
      <c r="D12" s="64">
        <v>15.2</v>
      </c>
      <c r="E12" s="57">
        <v>19</v>
      </c>
      <c r="F12" s="40">
        <v>17</v>
      </c>
      <c r="G12" s="36"/>
      <c r="H12" s="36"/>
      <c r="I12" s="36"/>
      <c r="J12" s="36"/>
      <c r="K12" s="36"/>
      <c r="L12" s="36"/>
      <c r="M12" s="36"/>
      <c r="N12" s="73"/>
    </row>
    <row r="13" spans="1:14" s="74" customFormat="1" ht="16" customHeight="1">
      <c r="A13" s="54">
        <v>8</v>
      </c>
      <c r="B13" s="55" t="s">
        <v>21</v>
      </c>
      <c r="C13" s="56">
        <v>711000</v>
      </c>
      <c r="D13" s="64">
        <v>17.899999999999999</v>
      </c>
      <c r="E13" s="57">
        <v>23</v>
      </c>
      <c r="F13" s="40">
        <v>20</v>
      </c>
      <c r="G13" s="36"/>
      <c r="H13" s="36"/>
      <c r="I13" s="36"/>
      <c r="J13" s="36"/>
      <c r="K13" s="36"/>
      <c r="L13" s="36"/>
      <c r="M13" s="36"/>
      <c r="N13" s="73"/>
    </row>
    <row r="14" spans="1:14" s="74" customFormat="1" ht="16" customHeight="1">
      <c r="A14" s="54">
        <v>9</v>
      </c>
      <c r="B14" s="55" t="s">
        <v>22</v>
      </c>
      <c r="C14" s="56">
        <v>2370000</v>
      </c>
      <c r="D14" s="64">
        <v>10.8</v>
      </c>
      <c r="E14" s="57">
        <v>14</v>
      </c>
      <c r="F14" s="40">
        <v>12</v>
      </c>
      <c r="G14" s="36"/>
      <c r="H14" s="36"/>
      <c r="I14" s="36"/>
      <c r="J14" s="36"/>
      <c r="K14" s="36"/>
      <c r="L14" s="36"/>
      <c r="M14" s="36"/>
      <c r="N14" s="73"/>
    </row>
    <row r="15" spans="1:14" s="74" customFormat="1" ht="16" customHeight="1">
      <c r="A15" s="54">
        <v>10</v>
      </c>
      <c r="B15" s="55" t="s">
        <v>18</v>
      </c>
      <c r="C15" s="56">
        <v>1860000</v>
      </c>
      <c r="D15" s="64">
        <v>16.3</v>
      </c>
      <c r="E15" s="57">
        <v>21</v>
      </c>
      <c r="F15" s="40">
        <v>18</v>
      </c>
      <c r="G15" s="36"/>
      <c r="H15" s="36"/>
      <c r="I15" s="36"/>
      <c r="J15" s="36"/>
      <c r="K15" s="36"/>
      <c r="L15" s="36"/>
      <c r="M15" s="36"/>
      <c r="N15" s="73"/>
    </row>
    <row r="16" spans="1:14" s="74" customFormat="1" ht="16" customHeight="1">
      <c r="A16" s="58">
        <v>11</v>
      </c>
      <c r="B16" s="59" t="s">
        <v>20</v>
      </c>
      <c r="C16" s="60">
        <v>220000</v>
      </c>
      <c r="D16" s="63">
        <v>27.2</v>
      </c>
      <c r="E16" s="62">
        <v>28</v>
      </c>
      <c r="F16" s="61">
        <v>28</v>
      </c>
      <c r="G16" s="61">
        <v>24</v>
      </c>
      <c r="H16" s="62">
        <v>26</v>
      </c>
      <c r="I16" s="36"/>
      <c r="J16" s="36"/>
      <c r="K16" s="36"/>
      <c r="L16" s="36"/>
      <c r="M16" s="36"/>
      <c r="N16" s="73"/>
    </row>
    <row r="17" spans="1:14" s="74" customFormat="1" ht="16" customHeight="1">
      <c r="A17" s="58">
        <v>12</v>
      </c>
      <c r="B17" s="59" t="s">
        <v>25</v>
      </c>
      <c r="C17" s="60">
        <v>1300000</v>
      </c>
      <c r="D17" s="63">
        <v>12.8</v>
      </c>
      <c r="E17" s="62">
        <v>17</v>
      </c>
      <c r="F17" s="61">
        <v>14</v>
      </c>
      <c r="G17" s="37"/>
      <c r="H17" s="37"/>
      <c r="I17" s="36"/>
      <c r="J17" s="36"/>
      <c r="K17" s="36"/>
      <c r="L17" s="36"/>
      <c r="M17" s="36"/>
      <c r="N17" s="73"/>
    </row>
    <row r="18" spans="1:14" s="74" customFormat="1" ht="16" customHeight="1">
      <c r="A18" s="58">
        <v>13</v>
      </c>
      <c r="B18" s="59" t="s">
        <v>28</v>
      </c>
      <c r="C18" s="60">
        <v>145000</v>
      </c>
      <c r="D18" s="63">
        <v>19.3</v>
      </c>
      <c r="E18" s="62">
        <v>24</v>
      </c>
      <c r="F18" s="61">
        <v>22</v>
      </c>
      <c r="G18" s="37"/>
      <c r="H18" s="37"/>
      <c r="I18" s="36"/>
      <c r="J18" s="36"/>
      <c r="K18" s="36"/>
      <c r="L18" s="36"/>
      <c r="M18" s="36"/>
      <c r="N18" s="73"/>
    </row>
    <row r="19" spans="1:14" s="74" customFormat="1" ht="16" customHeight="1">
      <c r="A19" s="58">
        <v>14</v>
      </c>
      <c r="B19" s="59" t="s">
        <v>29</v>
      </c>
      <c r="C19" s="60">
        <v>230000</v>
      </c>
      <c r="D19" s="63">
        <v>23.1</v>
      </c>
      <c r="E19" s="62">
        <v>29</v>
      </c>
      <c r="F19" s="61">
        <v>26</v>
      </c>
      <c r="G19" s="37"/>
      <c r="H19" s="37"/>
      <c r="I19" s="36"/>
      <c r="J19" s="36"/>
      <c r="K19" s="36"/>
      <c r="L19" s="36"/>
      <c r="M19" s="36"/>
      <c r="N19" s="73"/>
    </row>
    <row r="20" spans="1:14" s="74" customFormat="1" ht="16" customHeight="1">
      <c r="A20" s="92"/>
      <c r="B20" s="91"/>
      <c r="C20" s="93"/>
      <c r="D20" s="94"/>
      <c r="E20" s="62"/>
      <c r="F20" s="61"/>
      <c r="G20" s="37"/>
      <c r="H20" s="95"/>
      <c r="I20" s="96"/>
      <c r="J20" s="96"/>
      <c r="K20" s="96"/>
      <c r="L20" s="96"/>
      <c r="M20" s="96"/>
      <c r="N20" s="73"/>
    </row>
    <row r="21" spans="1:14" ht="28">
      <c r="D21" s="49" t="s">
        <v>71</v>
      </c>
      <c r="E21" s="50" t="s">
        <v>8</v>
      </c>
      <c r="F21" s="51" t="s">
        <v>8</v>
      </c>
      <c r="G21" s="52" t="s">
        <v>71</v>
      </c>
    </row>
    <row r="22" spans="1:14" ht="14">
      <c r="A22" s="84">
        <v>1</v>
      </c>
      <c r="B22" s="85" t="s">
        <v>13</v>
      </c>
      <c r="C22" s="86">
        <v>12.2</v>
      </c>
      <c r="D22" s="97">
        <v>16</v>
      </c>
      <c r="E22" s="98">
        <v>13</v>
      </c>
      <c r="F22" s="99"/>
      <c r="G22" s="99"/>
    </row>
    <row r="23" spans="1:14" ht="14">
      <c r="A23" s="84">
        <v>2</v>
      </c>
      <c r="B23" s="85" t="s">
        <v>23</v>
      </c>
      <c r="C23" s="86">
        <v>14.7</v>
      </c>
      <c r="D23" s="97">
        <v>19</v>
      </c>
      <c r="E23" s="98">
        <v>16</v>
      </c>
      <c r="F23" s="99"/>
      <c r="G23" s="99"/>
    </row>
    <row r="24" spans="1:14" ht="14">
      <c r="A24" s="84">
        <v>3</v>
      </c>
      <c r="B24" s="85" t="s">
        <v>15</v>
      </c>
      <c r="C24" s="86">
        <v>12.2</v>
      </c>
      <c r="D24" s="97">
        <v>16</v>
      </c>
      <c r="E24" s="98">
        <v>13</v>
      </c>
      <c r="F24" s="98">
        <v>8</v>
      </c>
      <c r="G24" s="99"/>
    </row>
    <row r="25" spans="1:14" ht="14">
      <c r="A25" s="87">
        <v>4</v>
      </c>
      <c r="B25" s="88" t="s">
        <v>14</v>
      </c>
      <c r="C25" s="89">
        <v>14.9</v>
      </c>
      <c r="D25" s="100">
        <v>19</v>
      </c>
      <c r="E25" s="101">
        <v>17</v>
      </c>
      <c r="F25" s="101">
        <v>11</v>
      </c>
      <c r="G25" s="102"/>
    </row>
    <row r="26" spans="1:14" ht="14">
      <c r="A26" s="87">
        <v>5</v>
      </c>
      <c r="B26" s="88" t="s">
        <v>16</v>
      </c>
      <c r="C26" s="89">
        <v>7.5</v>
      </c>
      <c r="D26" s="100">
        <v>10</v>
      </c>
      <c r="E26" s="101">
        <v>8</v>
      </c>
      <c r="F26" s="102"/>
      <c r="G26" s="102"/>
    </row>
    <row r="27" spans="1:14" ht="14">
      <c r="A27" s="87">
        <v>6</v>
      </c>
      <c r="B27" s="88" t="s">
        <v>17</v>
      </c>
      <c r="C27" s="89">
        <v>9.9</v>
      </c>
      <c r="D27" s="100">
        <v>13</v>
      </c>
      <c r="E27" s="101">
        <v>11</v>
      </c>
      <c r="F27" s="102"/>
      <c r="G27" s="102"/>
    </row>
    <row r="28" spans="1:14" ht="14">
      <c r="A28" s="84">
        <v>7</v>
      </c>
      <c r="B28" s="85" t="s">
        <v>19</v>
      </c>
      <c r="C28" s="86">
        <v>15.2</v>
      </c>
      <c r="D28" s="97">
        <v>19</v>
      </c>
      <c r="E28" s="98">
        <v>17</v>
      </c>
      <c r="F28" s="99"/>
      <c r="G28" s="99"/>
    </row>
    <row r="29" spans="1:14" ht="14">
      <c r="A29" s="84">
        <v>8</v>
      </c>
      <c r="B29" s="85" t="s">
        <v>21</v>
      </c>
      <c r="C29" s="86">
        <v>17.899999999999999</v>
      </c>
      <c r="D29" s="97">
        <v>23</v>
      </c>
      <c r="E29" s="98">
        <v>20</v>
      </c>
      <c r="F29" s="99"/>
      <c r="G29" s="99"/>
    </row>
    <row r="30" spans="1:14" ht="14">
      <c r="A30" s="84">
        <v>9</v>
      </c>
      <c r="B30" s="85" t="s">
        <v>22</v>
      </c>
      <c r="C30" s="86">
        <v>10.8</v>
      </c>
      <c r="D30" s="97">
        <v>14</v>
      </c>
      <c r="E30" s="98">
        <v>12</v>
      </c>
      <c r="F30" s="99"/>
      <c r="G30" s="99"/>
    </row>
    <row r="31" spans="1:14" ht="14">
      <c r="A31" s="84">
        <v>10</v>
      </c>
      <c r="B31" s="85" t="s">
        <v>18</v>
      </c>
      <c r="C31" s="86">
        <v>16.3</v>
      </c>
      <c r="D31" s="97">
        <v>21</v>
      </c>
      <c r="E31" s="98">
        <v>18</v>
      </c>
      <c r="F31" s="99"/>
      <c r="G31" s="99"/>
    </row>
    <row r="32" spans="1:14" ht="14">
      <c r="A32" s="87">
        <v>11</v>
      </c>
      <c r="B32" s="88" t="s">
        <v>20</v>
      </c>
      <c r="C32" s="89">
        <v>27.2</v>
      </c>
      <c r="D32" s="100">
        <v>28</v>
      </c>
      <c r="E32" s="101">
        <v>28</v>
      </c>
      <c r="F32" s="101">
        <v>24</v>
      </c>
      <c r="G32" s="100">
        <v>26</v>
      </c>
    </row>
    <row r="33" spans="1:13" ht="14">
      <c r="A33" s="87">
        <v>12</v>
      </c>
      <c r="B33" s="88" t="s">
        <v>25</v>
      </c>
      <c r="C33" s="89">
        <v>12.8</v>
      </c>
      <c r="D33" s="100">
        <v>17</v>
      </c>
      <c r="E33" s="101">
        <v>14</v>
      </c>
      <c r="F33" s="102"/>
      <c r="G33" s="102"/>
    </row>
    <row r="34" spans="1:13" ht="14">
      <c r="A34" s="87">
        <v>13</v>
      </c>
      <c r="B34" s="88" t="s">
        <v>28</v>
      </c>
      <c r="C34" s="89">
        <v>19.3</v>
      </c>
      <c r="D34" s="100">
        <v>24</v>
      </c>
      <c r="E34" s="101">
        <v>22</v>
      </c>
      <c r="F34" s="102"/>
      <c r="G34" s="102"/>
    </row>
    <row r="35" spans="1:13" ht="14">
      <c r="A35" s="87">
        <v>14</v>
      </c>
      <c r="B35" s="88" t="s">
        <v>29</v>
      </c>
      <c r="C35" s="89">
        <v>23.1</v>
      </c>
      <c r="D35" s="100">
        <v>29</v>
      </c>
      <c r="E35" s="101">
        <v>26</v>
      </c>
      <c r="F35" s="102"/>
      <c r="G35" s="102"/>
    </row>
    <row r="37" spans="1:13" s="34" customFormat="1" ht="14">
      <c r="A37" s="130"/>
      <c r="B37" s="130"/>
      <c r="C37" s="130"/>
      <c r="D37" s="130"/>
      <c r="E37" s="38" t="s">
        <v>65</v>
      </c>
      <c r="F37" s="39">
        <v>1</v>
      </c>
      <c r="G37" s="40">
        <v>2</v>
      </c>
      <c r="H37" s="41">
        <v>3</v>
      </c>
      <c r="I37" s="132"/>
      <c r="J37" s="133"/>
      <c r="K37" s="133"/>
      <c r="L37" s="133"/>
      <c r="M37" s="133"/>
    </row>
    <row r="38" spans="1:13" s="34" customFormat="1" ht="14">
      <c r="A38" s="130"/>
      <c r="B38" s="130"/>
      <c r="C38" s="130"/>
      <c r="D38" s="130"/>
      <c r="E38" s="38" t="s">
        <v>66</v>
      </c>
      <c r="F38" s="42" t="s">
        <v>1</v>
      </c>
      <c r="G38" s="43" t="s">
        <v>3</v>
      </c>
      <c r="H38" s="44" t="s">
        <v>67</v>
      </c>
      <c r="I38" s="134" t="s">
        <v>63</v>
      </c>
      <c r="J38" s="135"/>
      <c r="K38" s="135"/>
      <c r="L38" s="135"/>
      <c r="M38" s="136"/>
    </row>
    <row r="39" spans="1:13" s="34" customFormat="1" ht="13" customHeight="1">
      <c r="A39" s="131"/>
      <c r="B39" s="131"/>
      <c r="C39" s="131"/>
      <c r="D39" s="131"/>
      <c r="E39" s="45" t="s">
        <v>68</v>
      </c>
      <c r="F39" s="46" t="s">
        <v>2</v>
      </c>
      <c r="G39" s="43" t="s">
        <v>4</v>
      </c>
      <c r="H39" s="44" t="s">
        <v>69</v>
      </c>
      <c r="I39" s="137" t="s">
        <v>64</v>
      </c>
      <c r="J39" s="138"/>
      <c r="K39" s="138"/>
      <c r="L39" s="138"/>
      <c r="M39" s="139"/>
    </row>
    <row r="40" spans="1:13" s="34" customFormat="1" ht="42">
      <c r="A40" s="47" t="s">
        <v>5</v>
      </c>
      <c r="B40" s="47" t="s">
        <v>6</v>
      </c>
      <c r="C40" s="48" t="s">
        <v>7</v>
      </c>
      <c r="D40" s="35" t="s">
        <v>70</v>
      </c>
      <c r="E40" s="49" t="s">
        <v>71</v>
      </c>
      <c r="F40" s="50" t="s">
        <v>8</v>
      </c>
      <c r="G40" s="51" t="s">
        <v>8</v>
      </c>
      <c r="H40" s="52" t="s">
        <v>71</v>
      </c>
      <c r="I40" s="53" t="s">
        <v>9</v>
      </c>
      <c r="J40" s="53" t="s">
        <v>10</v>
      </c>
      <c r="K40" s="53" t="s">
        <v>11</v>
      </c>
      <c r="L40" s="47" t="s">
        <v>8</v>
      </c>
      <c r="M40" s="53" t="s">
        <v>12</v>
      </c>
    </row>
    <row r="41" spans="1:13" s="34" customFormat="1" ht="14">
      <c r="A41" s="54">
        <v>1</v>
      </c>
      <c r="B41" s="55" t="s">
        <v>20</v>
      </c>
      <c r="C41" s="56">
        <v>220000</v>
      </c>
      <c r="D41" s="64">
        <v>27.2</v>
      </c>
      <c r="E41" s="40">
        <v>28</v>
      </c>
      <c r="F41" s="57">
        <v>28</v>
      </c>
      <c r="G41" s="40">
        <v>24</v>
      </c>
      <c r="H41" s="40">
        <v>25</v>
      </c>
      <c r="I41" s="36"/>
      <c r="J41" s="36"/>
      <c r="K41" s="36"/>
      <c r="L41" s="36"/>
      <c r="M41" s="36"/>
    </row>
    <row r="42" spans="1:13" s="34" customFormat="1" ht="14">
      <c r="A42" s="54">
        <v>2</v>
      </c>
      <c r="B42" s="55" t="s">
        <v>29</v>
      </c>
      <c r="C42" s="56">
        <v>230000</v>
      </c>
      <c r="D42" s="64">
        <v>23.1</v>
      </c>
      <c r="E42" s="40">
        <v>28</v>
      </c>
      <c r="F42" s="57">
        <v>26</v>
      </c>
      <c r="G42" s="36"/>
      <c r="H42" s="36"/>
      <c r="I42" s="36"/>
      <c r="J42" s="36"/>
      <c r="K42" s="36"/>
      <c r="L42" s="36"/>
      <c r="M42" s="36"/>
    </row>
    <row r="43" spans="1:13" s="34" customFormat="1" ht="14">
      <c r="A43" s="54">
        <v>3</v>
      </c>
      <c r="B43" s="55" t="s">
        <v>26</v>
      </c>
      <c r="C43" s="56">
        <v>235000</v>
      </c>
      <c r="D43" s="64">
        <v>13.7</v>
      </c>
      <c r="E43" s="40">
        <v>17</v>
      </c>
      <c r="F43" s="57">
        <v>15</v>
      </c>
      <c r="G43" s="36"/>
      <c r="H43" s="36"/>
      <c r="I43" s="36"/>
      <c r="J43" s="36"/>
      <c r="K43" s="36"/>
      <c r="L43" s="36"/>
      <c r="M43" s="36"/>
    </row>
    <row r="44" spans="1:13" s="34" customFormat="1" ht="14">
      <c r="A44" s="54">
        <v>4</v>
      </c>
      <c r="B44" s="55" t="s">
        <v>21</v>
      </c>
      <c r="C44" s="56">
        <v>711000</v>
      </c>
      <c r="D44" s="64">
        <v>17.899999999999999</v>
      </c>
      <c r="E44" s="40">
        <v>22</v>
      </c>
      <c r="F44" s="57">
        <v>20</v>
      </c>
      <c r="G44" s="36"/>
      <c r="H44" s="36"/>
      <c r="I44" s="36"/>
      <c r="J44" s="36"/>
      <c r="K44" s="36"/>
      <c r="L44" s="36"/>
      <c r="M44" s="36"/>
    </row>
    <row r="45" spans="1:13" s="34" customFormat="1" ht="14">
      <c r="A45" s="58">
        <v>5</v>
      </c>
      <c r="B45" s="59" t="s">
        <v>23</v>
      </c>
      <c r="C45" s="60">
        <v>720000</v>
      </c>
      <c r="D45" s="63">
        <v>14.7</v>
      </c>
      <c r="E45" s="61">
        <v>18</v>
      </c>
      <c r="F45" s="62">
        <v>16</v>
      </c>
      <c r="G45" s="37"/>
      <c r="H45" s="37"/>
      <c r="I45" s="36"/>
      <c r="J45" s="36"/>
      <c r="K45" s="36"/>
      <c r="L45" s="36"/>
      <c r="M45" s="36"/>
    </row>
    <row r="46" spans="1:13" s="34" customFormat="1" ht="14">
      <c r="A46" s="58">
        <v>6</v>
      </c>
      <c r="B46" s="59" t="s">
        <v>16</v>
      </c>
      <c r="C46" s="60">
        <v>855000</v>
      </c>
      <c r="D46" s="63">
        <v>7.5</v>
      </c>
      <c r="E46" s="61">
        <v>10</v>
      </c>
      <c r="F46" s="62">
        <v>8</v>
      </c>
      <c r="G46" s="37"/>
      <c r="H46" s="37"/>
      <c r="I46" s="36"/>
      <c r="J46" s="36"/>
      <c r="K46" s="36"/>
      <c r="L46" s="36"/>
      <c r="M46" s="36"/>
    </row>
    <row r="47" spans="1:13" s="34" customFormat="1" ht="14">
      <c r="A47" s="58">
        <v>7</v>
      </c>
      <c r="B47" s="59" t="s">
        <v>19</v>
      </c>
      <c r="C47" s="60">
        <v>1208333</v>
      </c>
      <c r="D47" s="63">
        <v>15.2</v>
      </c>
      <c r="E47" s="61">
        <v>19</v>
      </c>
      <c r="F47" s="62">
        <v>17</v>
      </c>
      <c r="G47" s="37"/>
      <c r="H47" s="37"/>
      <c r="I47" s="36"/>
      <c r="J47" s="36"/>
      <c r="K47" s="36"/>
      <c r="L47" s="36"/>
      <c r="M47" s="36"/>
    </row>
    <row r="48" spans="1:13" s="34" customFormat="1" ht="14">
      <c r="A48" s="58">
        <v>8</v>
      </c>
      <c r="B48" s="59" t="s">
        <v>25</v>
      </c>
      <c r="C48" s="60">
        <v>1300000</v>
      </c>
      <c r="D48" s="63">
        <v>12.8</v>
      </c>
      <c r="E48" s="61">
        <v>16</v>
      </c>
      <c r="F48" s="62">
        <v>14</v>
      </c>
      <c r="G48" s="37"/>
      <c r="H48" s="37"/>
      <c r="I48" s="36"/>
      <c r="J48" s="36"/>
      <c r="K48" s="36"/>
      <c r="L48" s="36"/>
      <c r="M48" s="36"/>
    </row>
    <row r="49" spans="1:13" s="34" customFormat="1" ht="14">
      <c r="A49" s="54">
        <v>9</v>
      </c>
      <c r="B49" s="55" t="s">
        <v>14</v>
      </c>
      <c r="C49" s="56">
        <v>1503333</v>
      </c>
      <c r="D49" s="64">
        <v>14.9</v>
      </c>
      <c r="E49" s="40">
        <v>19</v>
      </c>
      <c r="F49" s="57">
        <v>16</v>
      </c>
      <c r="G49" s="40">
        <v>11</v>
      </c>
      <c r="H49" s="36"/>
      <c r="I49" s="36"/>
      <c r="J49" s="36"/>
      <c r="K49" s="36"/>
      <c r="L49" s="36"/>
      <c r="M49" s="36"/>
    </row>
    <row r="50" spans="1:13" s="34" customFormat="1" ht="14">
      <c r="A50" s="54">
        <v>10</v>
      </c>
      <c r="B50" s="55" t="s">
        <v>27</v>
      </c>
      <c r="C50" s="56">
        <v>1505000</v>
      </c>
      <c r="D50" s="64">
        <v>15.7</v>
      </c>
      <c r="E50" s="40">
        <v>20</v>
      </c>
      <c r="F50" s="57">
        <v>17</v>
      </c>
      <c r="G50" s="36"/>
      <c r="H50" s="36"/>
      <c r="I50" s="36"/>
      <c r="J50" s="36"/>
      <c r="K50" s="36"/>
      <c r="L50" s="36"/>
      <c r="M50" s="36"/>
    </row>
    <row r="51" spans="1:13" s="34" customFormat="1" ht="14">
      <c r="A51" s="54">
        <v>11</v>
      </c>
      <c r="B51" s="55" t="s">
        <v>24</v>
      </c>
      <c r="C51" s="56">
        <v>1784333</v>
      </c>
      <c r="D51" s="64">
        <v>6.3</v>
      </c>
      <c r="E51" s="40">
        <v>9</v>
      </c>
      <c r="F51" s="57">
        <v>6</v>
      </c>
      <c r="G51" s="36"/>
      <c r="H51" s="36"/>
      <c r="I51" s="36"/>
      <c r="J51" s="36"/>
      <c r="K51" s="36"/>
      <c r="L51" s="36"/>
      <c r="M51" s="36"/>
    </row>
    <row r="52" spans="1:13" s="34" customFormat="1" ht="14">
      <c r="A52" s="54">
        <v>12</v>
      </c>
      <c r="B52" s="55" t="s">
        <v>18</v>
      </c>
      <c r="C52" s="56">
        <v>1860000</v>
      </c>
      <c r="D52" s="64">
        <v>16.3</v>
      </c>
      <c r="E52" s="40">
        <v>20</v>
      </c>
      <c r="F52" s="57">
        <v>18</v>
      </c>
      <c r="G52" s="36"/>
      <c r="H52" s="36"/>
      <c r="I52" s="36"/>
      <c r="J52" s="36"/>
      <c r="K52" s="36"/>
      <c r="L52" s="36"/>
      <c r="M52" s="36"/>
    </row>
    <row r="53" spans="1:13" s="34" customFormat="1" ht="14">
      <c r="A53" s="58">
        <v>13</v>
      </c>
      <c r="B53" s="59" t="s">
        <v>15</v>
      </c>
      <c r="C53" s="60">
        <v>1936000</v>
      </c>
      <c r="D53" s="63">
        <v>12.2</v>
      </c>
      <c r="E53" s="61">
        <v>15</v>
      </c>
      <c r="F53" s="62">
        <v>13</v>
      </c>
      <c r="G53" s="61">
        <v>8</v>
      </c>
      <c r="H53" s="37"/>
      <c r="I53" s="36"/>
      <c r="J53" s="36"/>
      <c r="K53" s="36"/>
      <c r="L53" s="36"/>
      <c r="M53" s="36"/>
    </row>
    <row r="54" spans="1:13" s="34" customFormat="1" ht="14">
      <c r="A54" s="58">
        <v>14</v>
      </c>
      <c r="B54" s="59" t="s">
        <v>17</v>
      </c>
      <c r="C54" s="60">
        <v>2360000</v>
      </c>
      <c r="D54" s="63">
        <v>9.9</v>
      </c>
      <c r="E54" s="61">
        <v>13</v>
      </c>
      <c r="F54" s="62">
        <v>11</v>
      </c>
      <c r="G54" s="37"/>
      <c r="H54" s="37"/>
      <c r="I54" s="36"/>
      <c r="J54" s="36"/>
      <c r="K54" s="36"/>
      <c r="L54" s="36"/>
      <c r="M54" s="36"/>
    </row>
    <row r="55" spans="1:13" s="34" customFormat="1" ht="14">
      <c r="A55" s="58">
        <v>15</v>
      </c>
      <c r="B55" s="59" t="s">
        <v>22</v>
      </c>
      <c r="C55" s="60">
        <v>2370000</v>
      </c>
      <c r="D55" s="63">
        <v>10.8</v>
      </c>
      <c r="E55" s="61">
        <v>14</v>
      </c>
      <c r="F55" s="62">
        <v>12</v>
      </c>
      <c r="G55" s="37"/>
      <c r="H55" s="37"/>
      <c r="I55" s="36"/>
      <c r="J55" s="36"/>
      <c r="K55" s="36"/>
      <c r="L55" s="36"/>
      <c r="M55" s="36"/>
    </row>
    <row r="56" spans="1:13" s="34" customFormat="1" ht="14">
      <c r="A56" s="58">
        <v>16</v>
      </c>
      <c r="B56" s="59" t="s">
        <v>13</v>
      </c>
      <c r="C56" s="60">
        <v>3320000</v>
      </c>
      <c r="D56" s="63">
        <v>12.2</v>
      </c>
      <c r="E56" s="61">
        <v>15</v>
      </c>
      <c r="F56" s="62">
        <v>13</v>
      </c>
      <c r="G56" s="37"/>
      <c r="H56" s="37"/>
      <c r="I56" s="36"/>
      <c r="J56" s="36"/>
      <c r="K56" s="36"/>
      <c r="L56" s="36"/>
      <c r="M56" s="36"/>
    </row>
    <row r="59" spans="1:13" ht="20">
      <c r="D59" s="32" t="s">
        <v>62</v>
      </c>
      <c r="E59" s="10" t="s">
        <v>0</v>
      </c>
      <c r="F59" s="11" t="s">
        <v>2</v>
      </c>
      <c r="G59" s="11" t="s">
        <v>4</v>
      </c>
      <c r="H59" s="11" t="s">
        <v>57</v>
      </c>
    </row>
    <row r="60" spans="1:13">
      <c r="A60" s="31">
        <v>1</v>
      </c>
      <c r="B60" s="33" t="s">
        <v>20</v>
      </c>
      <c r="C60" s="65"/>
      <c r="D60" s="66">
        <v>27.2</v>
      </c>
      <c r="E60" s="70">
        <v>28</v>
      </c>
      <c r="F60" s="70">
        <v>28</v>
      </c>
      <c r="G60" s="70">
        <v>24</v>
      </c>
      <c r="H60" s="70">
        <v>25</v>
      </c>
    </row>
    <row r="61" spans="1:13">
      <c r="A61" s="31">
        <v>2</v>
      </c>
      <c r="B61" s="33" t="s">
        <v>29</v>
      </c>
      <c r="C61" s="65"/>
      <c r="D61" s="66">
        <v>23.1</v>
      </c>
      <c r="E61" s="70">
        <v>28</v>
      </c>
      <c r="F61" s="70">
        <v>26</v>
      </c>
      <c r="G61" s="70"/>
      <c r="H61" s="70"/>
    </row>
    <row r="62" spans="1:13">
      <c r="A62" s="31">
        <v>3</v>
      </c>
      <c r="B62" s="33" t="s">
        <v>26</v>
      </c>
      <c r="C62" s="65"/>
      <c r="D62" s="66">
        <v>13.7</v>
      </c>
      <c r="E62" s="70">
        <v>17</v>
      </c>
      <c r="F62" s="70">
        <v>15</v>
      </c>
      <c r="G62" s="70"/>
      <c r="H62" s="70"/>
    </row>
    <row r="63" spans="1:13">
      <c r="A63" s="31">
        <v>4</v>
      </c>
      <c r="B63" s="33" t="s">
        <v>21</v>
      </c>
      <c r="C63" s="65"/>
      <c r="D63" s="66">
        <v>17.899999999999999</v>
      </c>
      <c r="E63" s="70">
        <v>22</v>
      </c>
      <c r="F63" s="70">
        <v>20</v>
      </c>
      <c r="G63" s="70"/>
      <c r="H63" s="70"/>
    </row>
    <row r="64" spans="1:13">
      <c r="A64" s="31">
        <v>5</v>
      </c>
      <c r="B64" s="33" t="s">
        <v>23</v>
      </c>
      <c r="C64" s="65"/>
      <c r="D64" s="66">
        <v>14.7</v>
      </c>
      <c r="E64" s="70">
        <v>18</v>
      </c>
      <c r="F64" s="70">
        <v>16</v>
      </c>
      <c r="G64" s="70"/>
      <c r="H64" s="70"/>
    </row>
    <row r="65" spans="1:8">
      <c r="A65" s="31">
        <v>6</v>
      </c>
      <c r="B65" s="33" t="s">
        <v>16</v>
      </c>
      <c r="C65" s="65"/>
      <c r="D65" s="66">
        <v>7.5</v>
      </c>
      <c r="E65" s="70">
        <v>10</v>
      </c>
      <c r="F65" s="70">
        <v>8</v>
      </c>
      <c r="G65" s="70"/>
      <c r="H65" s="70"/>
    </row>
    <row r="66" spans="1:8">
      <c r="A66" s="31">
        <v>7</v>
      </c>
      <c r="B66" s="33" t="s">
        <v>19</v>
      </c>
      <c r="C66" s="65"/>
      <c r="D66" s="66">
        <v>15.2</v>
      </c>
      <c r="E66" s="70">
        <v>19</v>
      </c>
      <c r="F66" s="70">
        <v>17</v>
      </c>
      <c r="G66" s="70"/>
      <c r="H66" s="70"/>
    </row>
    <row r="67" spans="1:8">
      <c r="A67" s="31">
        <v>8</v>
      </c>
      <c r="B67" s="33" t="s">
        <v>25</v>
      </c>
      <c r="C67" s="65"/>
      <c r="D67" s="66">
        <v>12.8</v>
      </c>
      <c r="E67" s="70">
        <v>16</v>
      </c>
      <c r="F67" s="70">
        <v>14</v>
      </c>
      <c r="G67" s="70"/>
      <c r="H67" s="70"/>
    </row>
    <row r="68" spans="1:8">
      <c r="A68" s="31">
        <v>9</v>
      </c>
      <c r="B68" s="33" t="s">
        <v>14</v>
      </c>
      <c r="C68" s="65"/>
      <c r="D68" s="66">
        <v>14.9</v>
      </c>
      <c r="E68" s="70">
        <v>19</v>
      </c>
      <c r="F68" s="70">
        <v>16</v>
      </c>
      <c r="G68" s="70">
        <v>11</v>
      </c>
      <c r="H68" s="70"/>
    </row>
    <row r="69" spans="1:8">
      <c r="A69" s="31">
        <v>10</v>
      </c>
      <c r="B69" s="33" t="s">
        <v>27</v>
      </c>
      <c r="C69" s="65"/>
      <c r="D69" s="66">
        <v>15.7</v>
      </c>
      <c r="E69" s="70">
        <v>20</v>
      </c>
      <c r="F69" s="70">
        <v>17</v>
      </c>
      <c r="G69" s="70"/>
      <c r="H69" s="70"/>
    </row>
    <row r="70" spans="1:8">
      <c r="A70" s="31">
        <v>11</v>
      </c>
      <c r="B70" s="33" t="s">
        <v>24</v>
      </c>
      <c r="C70" s="65"/>
      <c r="D70" s="66">
        <v>6.3</v>
      </c>
      <c r="E70" s="70">
        <v>9</v>
      </c>
      <c r="F70" s="70">
        <v>6</v>
      </c>
      <c r="G70" s="70"/>
      <c r="H70" s="70"/>
    </row>
    <row r="71" spans="1:8">
      <c r="A71" s="31">
        <v>12</v>
      </c>
      <c r="B71" s="33" t="s">
        <v>18</v>
      </c>
      <c r="C71" s="65"/>
      <c r="D71" s="66">
        <v>16.3</v>
      </c>
      <c r="E71" s="70">
        <v>20</v>
      </c>
      <c r="F71" s="70">
        <v>18</v>
      </c>
      <c r="G71" s="70"/>
      <c r="H71" s="70"/>
    </row>
    <row r="72" spans="1:8">
      <c r="A72" s="31">
        <v>13</v>
      </c>
      <c r="B72" s="33" t="s">
        <v>15</v>
      </c>
      <c r="C72" s="65"/>
      <c r="D72" s="66">
        <v>12.2</v>
      </c>
      <c r="E72" s="70">
        <v>15</v>
      </c>
      <c r="F72" s="70">
        <v>13</v>
      </c>
      <c r="G72" s="70">
        <v>8</v>
      </c>
      <c r="H72" s="70"/>
    </row>
    <row r="73" spans="1:8">
      <c r="A73" s="31">
        <v>14</v>
      </c>
      <c r="B73" s="33" t="s">
        <v>17</v>
      </c>
      <c r="C73" s="65"/>
      <c r="D73" s="66">
        <v>9.9</v>
      </c>
      <c r="E73" s="70">
        <v>13</v>
      </c>
      <c r="F73" s="70">
        <v>11</v>
      </c>
      <c r="G73" s="70"/>
      <c r="H73" s="70"/>
    </row>
    <row r="74" spans="1:8" hidden="1">
      <c r="A74" s="31">
        <v>15</v>
      </c>
      <c r="B74" s="34" t="s">
        <v>22</v>
      </c>
      <c r="C74" s="67">
        <v>2370000</v>
      </c>
      <c r="D74" s="68">
        <v>10.8</v>
      </c>
      <c r="E74" s="71">
        <v>14</v>
      </c>
      <c r="F74" s="71">
        <v>12</v>
      </c>
      <c r="G74" s="4"/>
      <c r="H74" s="4"/>
    </row>
    <row r="75" spans="1:8" hidden="1">
      <c r="A75" s="31">
        <v>16</v>
      </c>
      <c r="B75" s="34" t="s">
        <v>13</v>
      </c>
      <c r="C75" s="67">
        <v>3320000</v>
      </c>
      <c r="D75" s="68">
        <v>12.2</v>
      </c>
      <c r="E75" s="71">
        <v>15</v>
      </c>
      <c r="F75" s="71">
        <v>13</v>
      </c>
      <c r="G75" s="4"/>
      <c r="H75" s="4"/>
    </row>
    <row r="76" spans="1:8" hidden="1">
      <c r="B76" s="34" t="s">
        <v>4</v>
      </c>
      <c r="C76" s="34"/>
      <c r="D76" s="69"/>
      <c r="E76" s="72"/>
      <c r="F76" s="72"/>
      <c r="G76" s="72"/>
      <c r="H76" s="72"/>
    </row>
    <row r="77" spans="1:8" hidden="1">
      <c r="B77" s="34" t="s">
        <v>49</v>
      </c>
      <c r="C77" s="34"/>
      <c r="D77" s="69"/>
      <c r="E77" s="72"/>
      <c r="F77" s="72"/>
      <c r="G77" s="72"/>
      <c r="H77" s="72"/>
    </row>
    <row r="78" spans="1:8" hidden="1">
      <c r="B78" s="34" t="s">
        <v>48</v>
      </c>
      <c r="C78" s="34"/>
      <c r="D78" s="69"/>
      <c r="E78" s="72"/>
      <c r="F78" s="72"/>
      <c r="G78" s="72"/>
      <c r="H78" s="72"/>
    </row>
    <row r="79" spans="1:8" hidden="1">
      <c r="B79" s="34"/>
      <c r="C79" s="34"/>
      <c r="D79" s="69"/>
      <c r="E79" s="72"/>
      <c r="F79" s="72"/>
      <c r="G79" s="72"/>
      <c r="H79" s="72"/>
    </row>
    <row r="80" spans="1:8">
      <c r="B80" s="33" t="s">
        <v>72</v>
      </c>
      <c r="C80" s="65"/>
      <c r="D80" s="66">
        <v>10.8</v>
      </c>
      <c r="E80" s="70">
        <v>14</v>
      </c>
      <c r="F80" s="70">
        <v>12</v>
      </c>
      <c r="G80" s="70"/>
      <c r="H80" s="70"/>
    </row>
    <row r="81" spans="1:13">
      <c r="B81" s="33" t="s">
        <v>73</v>
      </c>
      <c r="C81" s="65"/>
      <c r="D81" s="66">
        <v>12.2</v>
      </c>
      <c r="E81" s="70">
        <v>15</v>
      </c>
      <c r="F81" s="70">
        <v>13</v>
      </c>
      <c r="G81" s="70"/>
      <c r="H81" s="70"/>
    </row>
    <row r="84" spans="1:13" s="34" customFormat="1" ht="14">
      <c r="A84" s="130"/>
      <c r="B84" s="130"/>
      <c r="C84" s="130"/>
      <c r="D84" s="130"/>
      <c r="E84" s="38" t="s">
        <v>65</v>
      </c>
      <c r="F84" s="39">
        <v>1</v>
      </c>
      <c r="G84" s="40">
        <v>2</v>
      </c>
      <c r="H84" s="41">
        <v>3</v>
      </c>
      <c r="I84" s="132"/>
      <c r="J84" s="133"/>
      <c r="K84" s="133"/>
      <c r="L84" s="133"/>
      <c r="M84" s="133"/>
    </row>
    <row r="85" spans="1:13" s="34" customFormat="1" ht="14">
      <c r="A85" s="130"/>
      <c r="B85" s="130"/>
      <c r="C85" s="130"/>
      <c r="D85" s="130"/>
      <c r="E85" s="38" t="s">
        <v>66</v>
      </c>
      <c r="F85" s="42" t="s">
        <v>1</v>
      </c>
      <c r="G85" s="43" t="s">
        <v>3</v>
      </c>
      <c r="H85" s="44" t="s">
        <v>67</v>
      </c>
      <c r="I85" s="134" t="s">
        <v>63</v>
      </c>
      <c r="J85" s="135"/>
      <c r="K85" s="135"/>
      <c r="L85" s="135"/>
      <c r="M85" s="136"/>
    </row>
    <row r="86" spans="1:13" s="34" customFormat="1" ht="13" customHeight="1">
      <c r="A86" s="131"/>
      <c r="B86" s="131"/>
      <c r="C86" s="131"/>
      <c r="D86" s="131"/>
      <c r="E86" s="45" t="s">
        <v>68</v>
      </c>
      <c r="F86" s="46" t="s">
        <v>2</v>
      </c>
      <c r="G86" s="43" t="s">
        <v>4</v>
      </c>
      <c r="H86" s="44" t="s">
        <v>69</v>
      </c>
      <c r="I86" s="137" t="s">
        <v>64</v>
      </c>
      <c r="J86" s="138"/>
      <c r="K86" s="138"/>
      <c r="L86" s="138"/>
      <c r="M86" s="139"/>
    </row>
    <row r="87" spans="1:13" s="34" customFormat="1" ht="42">
      <c r="A87" s="47" t="s">
        <v>5</v>
      </c>
      <c r="B87" s="47" t="s">
        <v>6</v>
      </c>
      <c r="C87" s="48" t="s">
        <v>7</v>
      </c>
      <c r="D87" s="35" t="s">
        <v>70</v>
      </c>
      <c r="E87" s="49" t="s">
        <v>71</v>
      </c>
      <c r="F87" s="50" t="s">
        <v>8</v>
      </c>
      <c r="G87" s="51" t="s">
        <v>8</v>
      </c>
      <c r="H87" s="52" t="s">
        <v>71</v>
      </c>
      <c r="I87" s="53" t="s">
        <v>9</v>
      </c>
      <c r="J87" s="53" t="s">
        <v>10</v>
      </c>
      <c r="K87" s="53" t="s">
        <v>11</v>
      </c>
      <c r="L87" s="47" t="s">
        <v>8</v>
      </c>
      <c r="M87" s="53" t="s">
        <v>12</v>
      </c>
    </row>
    <row r="88" spans="1:13" s="34" customFormat="1" ht="14">
      <c r="A88" s="54">
        <v>1</v>
      </c>
      <c r="B88" s="55" t="s">
        <v>20</v>
      </c>
      <c r="C88" s="56">
        <v>220000</v>
      </c>
      <c r="D88" s="64">
        <v>27.2</v>
      </c>
      <c r="E88" s="40">
        <v>28</v>
      </c>
      <c r="F88" s="57">
        <v>28</v>
      </c>
      <c r="G88" s="40">
        <v>24</v>
      </c>
      <c r="H88" s="40">
        <v>25</v>
      </c>
      <c r="I88" s="36"/>
      <c r="J88" s="36"/>
      <c r="K88" s="36"/>
      <c r="L88" s="36"/>
      <c r="M88" s="36"/>
    </row>
    <row r="89" spans="1:13" s="34" customFormat="1" ht="14">
      <c r="A89" s="54">
        <v>2</v>
      </c>
      <c r="B89" s="55" t="s">
        <v>29</v>
      </c>
      <c r="C89" s="56">
        <v>230000</v>
      </c>
      <c r="D89" s="64">
        <v>23.1</v>
      </c>
      <c r="E89" s="40">
        <v>28</v>
      </c>
      <c r="F89" s="57">
        <v>26</v>
      </c>
      <c r="G89" s="36"/>
      <c r="H89" s="36"/>
      <c r="I89" s="36"/>
      <c r="J89" s="36"/>
      <c r="K89" s="36"/>
      <c r="L89" s="36"/>
      <c r="M89" s="36"/>
    </row>
    <row r="90" spans="1:13" s="34" customFormat="1" ht="14">
      <c r="A90" s="54">
        <v>3</v>
      </c>
      <c r="B90" s="55" t="s">
        <v>26</v>
      </c>
      <c r="C90" s="56">
        <v>235000</v>
      </c>
      <c r="D90" s="64">
        <v>13.7</v>
      </c>
      <c r="E90" s="40">
        <v>17</v>
      </c>
      <c r="F90" s="57">
        <v>15</v>
      </c>
      <c r="G90" s="36"/>
      <c r="H90" s="36"/>
      <c r="I90" s="36"/>
      <c r="J90" s="36"/>
      <c r="K90" s="36"/>
      <c r="L90" s="36"/>
      <c r="M90" s="36"/>
    </row>
    <row r="91" spans="1:13" s="34" customFormat="1" ht="14">
      <c r="A91" s="54">
        <v>4</v>
      </c>
      <c r="B91" s="55" t="s">
        <v>21</v>
      </c>
      <c r="C91" s="56">
        <v>711000</v>
      </c>
      <c r="D91" s="64">
        <v>17.899999999999999</v>
      </c>
      <c r="E91" s="40">
        <v>22</v>
      </c>
      <c r="F91" s="57">
        <v>20</v>
      </c>
      <c r="G91" s="36"/>
      <c r="H91" s="36"/>
      <c r="I91" s="36"/>
      <c r="J91" s="36"/>
      <c r="K91" s="36"/>
      <c r="L91" s="36"/>
      <c r="M91" s="36"/>
    </row>
    <row r="92" spans="1:13" s="34" customFormat="1" ht="14">
      <c r="A92" s="58">
        <v>5</v>
      </c>
      <c r="B92" s="59" t="s">
        <v>23</v>
      </c>
      <c r="C92" s="60">
        <v>720000</v>
      </c>
      <c r="D92" s="63">
        <v>14.7</v>
      </c>
      <c r="E92" s="61">
        <v>18</v>
      </c>
      <c r="F92" s="62">
        <v>16</v>
      </c>
      <c r="G92" s="37"/>
      <c r="H92" s="37"/>
      <c r="I92" s="36"/>
      <c r="J92" s="36"/>
      <c r="K92" s="36"/>
      <c r="L92" s="36"/>
      <c r="M92" s="36"/>
    </row>
    <row r="93" spans="1:13" s="34" customFormat="1" ht="14">
      <c r="A93" s="58">
        <v>6</v>
      </c>
      <c r="B93" s="59" t="s">
        <v>16</v>
      </c>
      <c r="C93" s="60">
        <v>855000</v>
      </c>
      <c r="D93" s="63">
        <v>7.5</v>
      </c>
      <c r="E93" s="61">
        <v>10</v>
      </c>
      <c r="F93" s="62">
        <v>8</v>
      </c>
      <c r="G93" s="37"/>
      <c r="H93" s="37"/>
      <c r="I93" s="36"/>
      <c r="J93" s="36"/>
      <c r="K93" s="36"/>
      <c r="L93" s="36"/>
      <c r="M93" s="36"/>
    </row>
    <row r="94" spans="1:13" s="34" customFormat="1" ht="14">
      <c r="A94" s="58">
        <v>7</v>
      </c>
      <c r="B94" s="59" t="s">
        <v>19</v>
      </c>
      <c r="C94" s="60">
        <v>1208333</v>
      </c>
      <c r="D94" s="63">
        <v>15.2</v>
      </c>
      <c r="E94" s="61">
        <v>19</v>
      </c>
      <c r="F94" s="62">
        <v>17</v>
      </c>
      <c r="G94" s="37"/>
      <c r="H94" s="37"/>
      <c r="I94" s="36"/>
      <c r="J94" s="36"/>
      <c r="K94" s="36"/>
      <c r="L94" s="36"/>
      <c r="M94" s="36"/>
    </row>
    <row r="95" spans="1:13" s="34" customFormat="1" ht="14">
      <c r="A95" s="58">
        <v>8</v>
      </c>
      <c r="B95" s="59" t="s">
        <v>25</v>
      </c>
      <c r="C95" s="60">
        <v>1300000</v>
      </c>
      <c r="D95" s="63">
        <v>12.8</v>
      </c>
      <c r="E95" s="61">
        <v>16</v>
      </c>
      <c r="F95" s="62">
        <v>14</v>
      </c>
      <c r="G95" s="37"/>
      <c r="H95" s="37"/>
      <c r="I95" s="36"/>
      <c r="J95" s="36"/>
      <c r="K95" s="36"/>
      <c r="L95" s="36"/>
      <c r="M95" s="36"/>
    </row>
    <row r="96" spans="1:13" s="34" customFormat="1" ht="14">
      <c r="A96" s="54">
        <v>9</v>
      </c>
      <c r="B96" s="55" t="s">
        <v>14</v>
      </c>
      <c r="C96" s="56">
        <v>1503333</v>
      </c>
      <c r="D96" s="64">
        <v>14.9</v>
      </c>
      <c r="E96" s="40">
        <v>19</v>
      </c>
      <c r="F96" s="57">
        <v>16</v>
      </c>
      <c r="G96" s="40">
        <v>11</v>
      </c>
      <c r="H96" s="36"/>
      <c r="I96" s="36"/>
      <c r="J96" s="36"/>
      <c r="K96" s="36"/>
      <c r="L96" s="36"/>
      <c r="M96" s="36"/>
    </row>
    <row r="97" spans="1:13" s="34" customFormat="1" ht="14">
      <c r="A97" s="54">
        <v>10</v>
      </c>
      <c r="B97" s="55" t="s">
        <v>27</v>
      </c>
      <c r="C97" s="56">
        <v>1505000</v>
      </c>
      <c r="D97" s="64">
        <v>15.7</v>
      </c>
      <c r="E97" s="40">
        <v>20</v>
      </c>
      <c r="F97" s="57">
        <v>17</v>
      </c>
      <c r="G97" s="36"/>
      <c r="H97" s="36"/>
      <c r="I97" s="36"/>
      <c r="J97" s="36"/>
      <c r="K97" s="36"/>
      <c r="L97" s="36"/>
      <c r="M97" s="36"/>
    </row>
    <row r="98" spans="1:13" s="34" customFormat="1" ht="14">
      <c r="A98" s="54">
        <v>11</v>
      </c>
      <c r="B98" s="55" t="s">
        <v>24</v>
      </c>
      <c r="C98" s="56">
        <v>1784333</v>
      </c>
      <c r="D98" s="64">
        <v>6.3</v>
      </c>
      <c r="E98" s="40">
        <v>9</v>
      </c>
      <c r="F98" s="57">
        <v>6</v>
      </c>
      <c r="G98" s="36"/>
      <c r="H98" s="36"/>
      <c r="I98" s="36"/>
      <c r="J98" s="36"/>
      <c r="K98" s="36"/>
      <c r="L98" s="36"/>
      <c r="M98" s="36"/>
    </row>
    <row r="99" spans="1:13" s="34" customFormat="1" ht="14">
      <c r="A99" s="54">
        <v>12</v>
      </c>
      <c r="B99" s="55" t="s">
        <v>18</v>
      </c>
      <c r="C99" s="56">
        <v>1860000</v>
      </c>
      <c r="D99" s="64">
        <v>16.3</v>
      </c>
      <c r="E99" s="40">
        <v>20</v>
      </c>
      <c r="F99" s="57">
        <v>18</v>
      </c>
      <c r="G99" s="36"/>
      <c r="H99" s="36"/>
      <c r="I99" s="36"/>
      <c r="J99" s="36"/>
      <c r="K99" s="36"/>
      <c r="L99" s="36"/>
      <c r="M99" s="36"/>
    </row>
    <row r="100" spans="1:13" s="34" customFormat="1" ht="14">
      <c r="A100" s="58">
        <v>13</v>
      </c>
      <c r="B100" s="59" t="s">
        <v>15</v>
      </c>
      <c r="C100" s="60">
        <v>1936000</v>
      </c>
      <c r="D100" s="63">
        <v>12.2</v>
      </c>
      <c r="E100" s="61">
        <v>15</v>
      </c>
      <c r="F100" s="62">
        <v>13</v>
      </c>
      <c r="G100" s="61">
        <v>8</v>
      </c>
      <c r="H100" s="37"/>
      <c r="I100" s="36"/>
      <c r="J100" s="36"/>
      <c r="K100" s="36"/>
      <c r="L100" s="36"/>
      <c r="M100" s="36"/>
    </row>
    <row r="101" spans="1:13" s="34" customFormat="1" ht="14">
      <c r="A101" s="58">
        <v>14</v>
      </c>
      <c r="B101" s="59" t="s">
        <v>17</v>
      </c>
      <c r="C101" s="60">
        <v>2360000</v>
      </c>
      <c r="D101" s="63">
        <v>9.9</v>
      </c>
      <c r="E101" s="61">
        <v>13</v>
      </c>
      <c r="F101" s="62">
        <v>11</v>
      </c>
      <c r="G101" s="37"/>
      <c r="H101" s="37"/>
      <c r="I101" s="36"/>
      <c r="J101" s="36"/>
      <c r="K101" s="36"/>
      <c r="L101" s="36"/>
      <c r="M101" s="36"/>
    </row>
    <row r="102" spans="1:13" s="34" customFormat="1" ht="14">
      <c r="A102" s="58">
        <v>15</v>
      </c>
      <c r="B102" s="59" t="s">
        <v>22</v>
      </c>
      <c r="C102" s="60">
        <v>2370000</v>
      </c>
      <c r="D102" s="63">
        <v>10.8</v>
      </c>
      <c r="E102" s="61">
        <v>14</v>
      </c>
      <c r="F102" s="62">
        <v>12</v>
      </c>
      <c r="G102" s="37"/>
      <c r="H102" s="37"/>
      <c r="I102" s="36"/>
      <c r="J102" s="36"/>
      <c r="K102" s="36"/>
      <c r="L102" s="36"/>
      <c r="M102" s="36"/>
    </row>
    <row r="103" spans="1:13" s="34" customFormat="1" ht="14">
      <c r="A103" s="58">
        <v>16</v>
      </c>
      <c r="B103" s="59" t="s">
        <v>13</v>
      </c>
      <c r="C103" s="60">
        <v>3320000</v>
      </c>
      <c r="D103" s="63">
        <v>12.2</v>
      </c>
      <c r="E103" s="61">
        <v>15</v>
      </c>
      <c r="F103" s="62">
        <v>13</v>
      </c>
      <c r="G103" s="37"/>
      <c r="H103" s="37"/>
      <c r="I103" s="36"/>
      <c r="J103" s="36"/>
      <c r="K103" s="36"/>
      <c r="L103" s="36"/>
      <c r="M103" s="36"/>
    </row>
    <row r="111" spans="1:13">
      <c r="A111" s="74" t="s">
        <v>0</v>
      </c>
    </row>
    <row r="112" spans="1:13">
      <c r="A112" s="74" t="s">
        <v>76</v>
      </c>
    </row>
    <row r="113" spans="1:1">
      <c r="A113" s="74" t="s">
        <v>77</v>
      </c>
    </row>
    <row r="114" spans="1:1">
      <c r="A114" s="74" t="s">
        <v>78</v>
      </c>
    </row>
    <row r="115" spans="1:1">
      <c r="A115" s="74"/>
    </row>
  </sheetData>
  <mergeCells count="12">
    <mergeCell ref="I3:M3"/>
    <mergeCell ref="A84:D86"/>
    <mergeCell ref="I84:M84"/>
    <mergeCell ref="I85:M85"/>
    <mergeCell ref="I86:M86"/>
    <mergeCell ref="A2:D4"/>
    <mergeCell ref="I2:M2"/>
    <mergeCell ref="I4:M4"/>
    <mergeCell ref="A37:D39"/>
    <mergeCell ref="I37:M37"/>
    <mergeCell ref="I38:M38"/>
    <mergeCell ref="I39:M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Sheet1</vt:lpstr>
      <vt:lpstr>Sheet2</vt:lpstr>
      <vt:lpstr>Scorecard</vt:lpstr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11.12.22 WHS Handicap Index Calculation 2022 - Lackland AFB.xlsm</dc:title>
  <dc:creator>12102</dc:creator>
  <cp:lastModifiedBy>J. Loya</cp:lastModifiedBy>
  <dcterms:created xsi:type="dcterms:W3CDTF">2022-11-11T21:20:46Z</dcterms:created>
  <dcterms:modified xsi:type="dcterms:W3CDTF">2022-11-27T04:16:17Z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2022-11-11T00:00:00Z</vt:filetime>
  </property>
  <property fmtid="{D5CDD505-2E9C-101B-9397-08002B2CF9AE}" pid="3" name="Creator">
    <vt:lpwstr>PScript5.dll Version 5.2.2</vt:lpwstr>
  </property>
  <property fmtid="{D5CDD505-2E9C-101B-9397-08002B2CF9AE}" pid="4" name="LastSaved">
    <vt:filetime>2022-11-11T00:00:00Z</vt:filetime>
  </property>
  <property fmtid="{D5CDD505-2E9C-101B-9397-08002B2CF9AE}" pid="5" name="Producer">
    <vt:lpwstr>Acrobat Distiller 19.0 (Windows)</vt:lpwstr>
  </property>
</Properties>
</file>